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 codeName="{AE6600E7-7A62-396C-DE95-9942FA9DD81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ondaurcapital-my.sharepoint.com/personal/jchan_gitsitusa_com/Documents/Desktop/"/>
    </mc:Choice>
  </mc:AlternateContent>
  <xr:revisionPtr revIDLastSave="6" documentId="8_{83F8F21B-D218-4E67-B147-4381D5417923}" xr6:coauthVersionLast="47" xr6:coauthVersionMax="47" xr10:uidLastSave="{B753428F-0934-493E-80F8-A3AFD957704A}"/>
  <bookViews>
    <workbookView xWindow="25740" yWindow="1065" windowWidth="23790" windowHeight="13080" xr2:uid="{00000000-000D-0000-FFFF-FFFF00000000}"/>
  </bookViews>
  <sheets>
    <sheet name="Scope of Work" sheetId="1" r:id="rId1"/>
    <sheet name="Access Invoice " sheetId="2" r:id="rId2"/>
    <sheet name="Rehab Request" sheetId="3" state="hidden" r:id="rId3"/>
  </sheets>
  <definedNames>
    <definedName name="_xlnm._FilterDatabase" localSheetId="0" hidden="1">'Scope of Work'!$L$15:$S$64</definedName>
    <definedName name="_xlnm.Print_Area" localSheetId="1">'Access Invoice '!$A$1:$P$247</definedName>
    <definedName name="_xlnm.Print_Area" localSheetId="0">'Scope of Work'!$A$3:$K$79</definedName>
    <definedName name="_xlnm.Print_Titles" localSheetId="0">'Scope of Work'!$15:$15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2" i="1" l="1"/>
  <c r="I52" i="1"/>
  <c r="Q52" i="1"/>
  <c r="R52" i="1"/>
  <c r="P52" i="1"/>
  <c r="L17" i="1"/>
  <c r="O17" i="1"/>
  <c r="P17" i="1"/>
  <c r="R17" i="1"/>
  <c r="S17" i="1"/>
  <c r="L18" i="1"/>
  <c r="O18" i="1"/>
  <c r="P18" i="1"/>
  <c r="R18" i="1"/>
  <c r="S18" i="1"/>
  <c r="L19" i="1"/>
  <c r="O19" i="1"/>
  <c r="P19" i="1"/>
  <c r="R19" i="1"/>
  <c r="S19" i="1"/>
  <c r="L20" i="1"/>
  <c r="O20" i="1"/>
  <c r="P20" i="1"/>
  <c r="R20" i="1"/>
  <c r="S20" i="1"/>
  <c r="L21" i="1"/>
  <c r="O21" i="1"/>
  <c r="P21" i="1"/>
  <c r="R21" i="1"/>
  <c r="S21" i="1"/>
  <c r="L22" i="1"/>
  <c r="O22" i="1"/>
  <c r="P22" i="1"/>
  <c r="R22" i="1"/>
  <c r="S22" i="1"/>
  <c r="L23" i="1"/>
  <c r="O23" i="1"/>
  <c r="P23" i="1"/>
  <c r="R23" i="1"/>
  <c r="S23" i="1"/>
  <c r="L24" i="1"/>
  <c r="O24" i="1"/>
  <c r="P24" i="1"/>
  <c r="R24" i="1"/>
  <c r="S24" i="1"/>
  <c r="L25" i="1"/>
  <c r="O25" i="1"/>
  <c r="P25" i="1"/>
  <c r="R25" i="1"/>
  <c r="S25" i="1"/>
  <c r="L26" i="1"/>
  <c r="O26" i="1"/>
  <c r="P26" i="1"/>
  <c r="R26" i="1"/>
  <c r="S26" i="1"/>
  <c r="L27" i="1"/>
  <c r="O27" i="1"/>
  <c r="P27" i="1"/>
  <c r="R27" i="1"/>
  <c r="S27" i="1"/>
  <c r="L28" i="1"/>
  <c r="O28" i="1"/>
  <c r="P28" i="1"/>
  <c r="R28" i="1"/>
  <c r="S28" i="1"/>
  <c r="L29" i="1"/>
  <c r="O29" i="1"/>
  <c r="P29" i="1"/>
  <c r="R29" i="1"/>
  <c r="S29" i="1"/>
  <c r="L30" i="1"/>
  <c r="O30" i="1"/>
  <c r="P30" i="1"/>
  <c r="R30" i="1"/>
  <c r="S30" i="1"/>
  <c r="L31" i="1"/>
  <c r="O31" i="1"/>
  <c r="P31" i="1"/>
  <c r="R31" i="1"/>
  <c r="S31" i="1"/>
  <c r="L32" i="1"/>
  <c r="O32" i="1"/>
  <c r="P32" i="1"/>
  <c r="R32" i="1"/>
  <c r="S32" i="1"/>
  <c r="L33" i="1"/>
  <c r="O33" i="1"/>
  <c r="P33" i="1"/>
  <c r="R33" i="1"/>
  <c r="S33" i="1"/>
  <c r="L34" i="1"/>
  <c r="O34" i="1"/>
  <c r="P34" i="1"/>
  <c r="R34" i="1"/>
  <c r="S34" i="1"/>
  <c r="L35" i="1"/>
  <c r="O35" i="1"/>
  <c r="P35" i="1"/>
  <c r="R35" i="1"/>
  <c r="S35" i="1"/>
  <c r="L36" i="1"/>
  <c r="O36" i="1"/>
  <c r="P36" i="1"/>
  <c r="R36" i="1"/>
  <c r="S36" i="1"/>
  <c r="L37" i="1"/>
  <c r="O37" i="1"/>
  <c r="P37" i="1"/>
  <c r="R37" i="1"/>
  <c r="S37" i="1"/>
  <c r="L38" i="1"/>
  <c r="O38" i="1"/>
  <c r="P38" i="1"/>
  <c r="R38" i="1"/>
  <c r="S38" i="1"/>
  <c r="L39" i="1"/>
  <c r="O39" i="1"/>
  <c r="P39" i="1"/>
  <c r="R39" i="1"/>
  <c r="S39" i="1"/>
  <c r="L40" i="1"/>
  <c r="O40" i="1"/>
  <c r="P40" i="1"/>
  <c r="R40" i="1"/>
  <c r="S40" i="1"/>
  <c r="L41" i="1"/>
  <c r="O41" i="1"/>
  <c r="P41" i="1"/>
  <c r="R41" i="1"/>
  <c r="S41" i="1"/>
  <c r="L42" i="1"/>
  <c r="O42" i="1"/>
  <c r="P42" i="1"/>
  <c r="R42" i="1"/>
  <c r="S42" i="1"/>
  <c r="L43" i="1"/>
  <c r="O43" i="1"/>
  <c r="P43" i="1"/>
  <c r="R43" i="1"/>
  <c r="S43" i="1"/>
  <c r="L44" i="1"/>
  <c r="O44" i="1"/>
  <c r="P44" i="1"/>
  <c r="R44" i="1"/>
  <c r="S44" i="1"/>
  <c r="L45" i="1"/>
  <c r="O45" i="1"/>
  <c r="P45" i="1"/>
  <c r="R45" i="1"/>
  <c r="S45" i="1"/>
  <c r="L46" i="1"/>
  <c r="O46" i="1"/>
  <c r="P46" i="1"/>
  <c r="R46" i="1"/>
  <c r="S46" i="1"/>
  <c r="L47" i="1"/>
  <c r="O47" i="1"/>
  <c r="P47" i="1"/>
  <c r="R47" i="1"/>
  <c r="S47" i="1"/>
  <c r="L48" i="1"/>
  <c r="O48" i="1"/>
  <c r="P48" i="1"/>
  <c r="R48" i="1"/>
  <c r="S48" i="1"/>
  <c r="L49" i="1"/>
  <c r="O49" i="1"/>
  <c r="P49" i="1"/>
  <c r="R49" i="1"/>
  <c r="S49" i="1"/>
  <c r="L50" i="1"/>
  <c r="O50" i="1"/>
  <c r="P50" i="1"/>
  <c r="R50" i="1"/>
  <c r="S50" i="1"/>
  <c r="L51" i="1"/>
  <c r="O51" i="1"/>
  <c r="P51" i="1"/>
  <c r="R51" i="1"/>
  <c r="S51" i="1"/>
  <c r="L53" i="1"/>
  <c r="O53" i="1"/>
  <c r="P53" i="1"/>
  <c r="R53" i="1"/>
  <c r="S53" i="1"/>
  <c r="L54" i="1"/>
  <c r="O54" i="1"/>
  <c r="P54" i="1"/>
  <c r="R54" i="1"/>
  <c r="S54" i="1"/>
  <c r="L55" i="1"/>
  <c r="O55" i="1"/>
  <c r="P55" i="1"/>
  <c r="R55" i="1"/>
  <c r="S55" i="1"/>
  <c r="L56" i="1"/>
  <c r="O56" i="1"/>
  <c r="P56" i="1"/>
  <c r="Q56" i="1"/>
  <c r="R56" i="1"/>
  <c r="S56" i="1"/>
  <c r="L57" i="1"/>
  <c r="O57" i="1"/>
  <c r="P57" i="1"/>
  <c r="R57" i="1"/>
  <c r="S57" i="1"/>
  <c r="L58" i="1"/>
  <c r="O58" i="1"/>
  <c r="P58" i="1"/>
  <c r="R58" i="1"/>
  <c r="S58" i="1"/>
  <c r="L59" i="1"/>
  <c r="O59" i="1"/>
  <c r="P59" i="1"/>
  <c r="R59" i="1"/>
  <c r="S59" i="1"/>
  <c r="L60" i="1"/>
  <c r="O60" i="1"/>
  <c r="P60" i="1"/>
  <c r="R60" i="1"/>
  <c r="S60" i="1"/>
  <c r="L61" i="1"/>
  <c r="O61" i="1"/>
  <c r="P61" i="1"/>
  <c r="R61" i="1"/>
  <c r="S61" i="1"/>
  <c r="L62" i="1"/>
  <c r="O62" i="1"/>
  <c r="P62" i="1"/>
  <c r="R62" i="1"/>
  <c r="S62" i="1"/>
  <c r="L63" i="1"/>
  <c r="O63" i="1"/>
  <c r="P63" i="1"/>
  <c r="R63" i="1"/>
  <c r="S63" i="1"/>
  <c r="L64" i="1"/>
  <c r="O64" i="1"/>
  <c r="P64" i="1"/>
  <c r="R64" i="1"/>
  <c r="S64" i="1"/>
  <c r="I51" i="1"/>
  <c r="Q51" i="1" s="1"/>
  <c r="I50" i="1"/>
  <c r="Q50" i="1" s="1"/>
  <c r="I49" i="1"/>
  <c r="Q49" i="1" s="1"/>
  <c r="I48" i="1"/>
  <c r="Q48" i="1" s="1"/>
  <c r="I57" i="1" l="1"/>
  <c r="Q57" i="1" s="1"/>
  <c r="I64" i="1" l="1"/>
  <c r="Q64" i="1" s="1"/>
  <c r="I63" i="1"/>
  <c r="Q63" i="1" s="1"/>
  <c r="I62" i="1"/>
  <c r="Q62" i="1" s="1"/>
  <c r="I61" i="1"/>
  <c r="Q61" i="1" s="1"/>
  <c r="I60" i="1"/>
  <c r="Q60" i="1" s="1"/>
  <c r="I59" i="1"/>
  <c r="Q59" i="1" s="1"/>
  <c r="I58" i="1"/>
  <c r="Q58" i="1" s="1"/>
  <c r="I55" i="1"/>
  <c r="Q55" i="1" s="1"/>
  <c r="I54" i="1"/>
  <c r="Q54" i="1" s="1"/>
  <c r="I53" i="1"/>
  <c r="Q53" i="1" s="1"/>
  <c r="I47" i="1"/>
  <c r="Q47" i="1" s="1"/>
  <c r="I46" i="1"/>
  <c r="Q46" i="1" s="1"/>
  <c r="I45" i="1"/>
  <c r="Q45" i="1" s="1"/>
  <c r="I44" i="1"/>
  <c r="Q44" i="1" s="1"/>
  <c r="I43" i="1"/>
  <c r="Q43" i="1" s="1"/>
  <c r="I42" i="1"/>
  <c r="Q42" i="1" s="1"/>
  <c r="I41" i="1"/>
  <c r="Q41" i="1" s="1"/>
  <c r="I40" i="1"/>
  <c r="Q40" i="1" s="1"/>
  <c r="I39" i="1"/>
  <c r="Q39" i="1" s="1"/>
  <c r="I38" i="1"/>
  <c r="Q38" i="1" s="1"/>
  <c r="I37" i="1"/>
  <c r="Q37" i="1" s="1"/>
  <c r="I36" i="1"/>
  <c r="Q36" i="1" s="1"/>
  <c r="I35" i="1"/>
  <c r="Q35" i="1" s="1"/>
  <c r="I34" i="1"/>
  <c r="Q34" i="1" s="1"/>
  <c r="I33" i="1"/>
  <c r="Q33" i="1" s="1"/>
  <c r="I32" i="1"/>
  <c r="Q32" i="1" s="1"/>
  <c r="I31" i="1"/>
  <c r="Q31" i="1" s="1"/>
  <c r="I30" i="1"/>
  <c r="Q30" i="1" s="1"/>
  <c r="I29" i="1"/>
  <c r="Q29" i="1" s="1"/>
  <c r="I28" i="1"/>
  <c r="Q28" i="1" s="1"/>
  <c r="I27" i="1"/>
  <c r="Q27" i="1" s="1"/>
  <c r="I26" i="1"/>
  <c r="Q26" i="1" s="1"/>
  <c r="I25" i="1"/>
  <c r="Q25" i="1" s="1"/>
  <c r="I24" i="1"/>
  <c r="Q24" i="1" s="1"/>
  <c r="I23" i="1"/>
  <c r="Q23" i="1" s="1"/>
  <c r="I22" i="1"/>
  <c r="Q22" i="1" s="1"/>
  <c r="I21" i="1"/>
  <c r="Q21" i="1" s="1"/>
  <c r="I20" i="1"/>
  <c r="Q20" i="1" s="1"/>
  <c r="I19" i="1"/>
  <c r="Q19" i="1" s="1"/>
  <c r="I18" i="1"/>
  <c r="Q18" i="1" s="1"/>
  <c r="I17" i="1"/>
  <c r="Q17" i="1" s="1"/>
  <c r="D77" i="1" l="1"/>
  <c r="D76" i="1"/>
  <c r="H76" i="1" s="1"/>
  <c r="H77" i="1"/>
  <c r="I16" i="1" l="1"/>
  <c r="I13" i="1" l="1"/>
  <c r="H79" i="1" s="1"/>
  <c r="O16" i="1" l="1"/>
  <c r="M1" i="2" l="1"/>
  <c r="P16" i="1"/>
  <c r="Q16" i="1"/>
  <c r="L16" i="1" l="1"/>
  <c r="R16" i="1" l="1"/>
  <c r="S16" i="1"/>
  <c r="F52" i="3" l="1"/>
  <c r="F34" i="3"/>
  <c r="F59" i="3"/>
  <c r="F57" i="3"/>
  <c r="G6" i="3"/>
  <c r="C6" i="3"/>
  <c r="C8" i="3"/>
  <c r="D10" i="3"/>
  <c r="C13" i="3"/>
  <c r="D12" i="3"/>
  <c r="P1" i="3"/>
  <c r="F18" i="3"/>
  <c r="F25" i="3" s="1"/>
  <c r="F45" i="3" s="1"/>
  <c r="F65" i="3"/>
  <c r="F67" i="3"/>
  <c r="F61" i="3"/>
  <c r="I69" i="1" l="1"/>
  <c r="C67" i="1" s="1"/>
  <c r="C14" i="3" s="1"/>
  <c r="D74" i="1"/>
  <c r="H74" i="1" s="1"/>
  <c r="D75" i="1"/>
  <c r="H75" i="1" s="1"/>
  <c r="J13" i="3"/>
  <c r="F63" i="3"/>
  <c r="F51" i="3"/>
  <c r="F38" i="3"/>
  <c r="J14" i="3" l="1"/>
  <c r="F50" i="3"/>
  <c r="F5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\\condor\Kontacs Daily Reports\2014-08-01\CombinedLiquidated-PortfolioRpt.xlsx" odcFile="\\kondaur.com\users\UsrData\ttang\Documents\My Data Sources\CombinedLiquidated-PortfolioRpt Sheet1$.odc" keepAlive="1" name="CombinedLiquidated-PortfolioRpt Sheet1$" type="5" refreshedVersion="0" new="1" background="1">
    <dbPr connection="Provider=Microsoft.ACE.OLEDB.12.0;Password=&quot;&quot;;User ID=Admin;Data Source=\\condor\Kontacs Daily Reports\2014-08-01\CombinedLiquidated-PortfolioRpt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Sheet1$" commandType="3"/>
  </connection>
</connections>
</file>

<file path=xl/sharedStrings.xml><?xml version="1.0" encoding="utf-8"?>
<sst xmlns="http://schemas.openxmlformats.org/spreadsheetml/2006/main" count="332" uniqueCount="213">
  <si>
    <t>HVAC CONDENSER/DISCONNECT</t>
  </si>
  <si>
    <t>ESTIMATED YEAR BUILT</t>
  </si>
  <si>
    <t>WATER</t>
  </si>
  <si>
    <t>GUTTERS/DOWNSPOUTS</t>
  </si>
  <si>
    <t>DRIVEWAY/CONCRETE FLATWORK/GARAGE FLOOR</t>
  </si>
  <si>
    <t>AGENTS CELL:</t>
  </si>
  <si>
    <t>Estimated Work Duration</t>
  </si>
  <si>
    <t>APPROX SQUARE FOOTAGE:</t>
  </si>
  <si>
    <t>F</t>
  </si>
  <si>
    <t>POWER</t>
  </si>
  <si>
    <t>P</t>
  </si>
  <si>
    <t>Enter Quantity Here</t>
  </si>
  <si>
    <t>Estimated lead time to start job</t>
  </si>
  <si>
    <t>Enter your costs per unit here</t>
  </si>
  <si>
    <t>BEDROOMS:</t>
  </si>
  <si>
    <t>GAS</t>
  </si>
  <si>
    <t>AGENTS NAME:</t>
  </si>
  <si>
    <t>Unit Cost</t>
  </si>
  <si>
    <t>Days</t>
  </si>
  <si>
    <t xml:space="preserve">Indicate status of utility </t>
  </si>
  <si>
    <t>Description</t>
  </si>
  <si>
    <t>Quantity</t>
  </si>
  <si>
    <t>SCREENS</t>
  </si>
  <si>
    <t>YARD CLEAN UP NEEDED</t>
  </si>
  <si>
    <t>EXTERIOR LIGHTING</t>
  </si>
  <si>
    <t>WINDOWS</t>
  </si>
  <si>
    <t>BREAKER OR WIRING</t>
  </si>
  <si>
    <t>PROPERTY ADDRESS:</t>
  </si>
  <si>
    <t>per square foot</t>
  </si>
  <si>
    <t xml:space="preserve">Total yds of carpet: </t>
  </si>
  <si>
    <t>per yard</t>
  </si>
  <si>
    <r>
      <t>Scope of Work - (</t>
    </r>
    <r>
      <rPr>
        <b/>
        <u/>
        <sz val="12"/>
        <color indexed="12"/>
        <rFont val="Arial"/>
        <family val="2"/>
      </rPr>
      <t>J-ACT</t>
    </r>
    <r>
      <rPr>
        <b/>
        <u/>
        <sz val="10"/>
        <rFont val="Arial"/>
        <family val="2"/>
      </rPr>
      <t>) - Data Import Template</t>
    </r>
  </si>
  <si>
    <t>Loan #</t>
  </si>
  <si>
    <t>Type</t>
  </si>
  <si>
    <t>Seq</t>
  </si>
  <si>
    <t>Scope of Work Description</t>
  </si>
  <si>
    <t>Qty</t>
  </si>
  <si>
    <t>Ext Cost</t>
  </si>
  <si>
    <t>Cost</t>
  </si>
  <si>
    <t>Org</t>
  </si>
  <si>
    <t>Sp</t>
  </si>
  <si>
    <t xml:space="preserve"> - </t>
  </si>
  <si>
    <t>***Please fill in these days***</t>
  </si>
  <si>
    <t>***Please fill in this total***</t>
  </si>
  <si>
    <t>EXTERIOR PAINT</t>
  </si>
  <si>
    <t>POWER WASH EXTERIOR</t>
  </si>
  <si>
    <t>ROOF</t>
  </si>
  <si>
    <t>FOUNDATION</t>
  </si>
  <si>
    <t>SPRINKLER VALVES/TIMER</t>
  </si>
  <si>
    <t>ENTER COMPANY ID</t>
  </si>
  <si>
    <t>REHAB APPROVAL REQUEST</t>
  </si>
  <si>
    <t xml:space="preserve">Today's date: </t>
  </si>
  <si>
    <t>Is this a revised Rehab Approval Request?</t>
  </si>
  <si>
    <t>Loan #:</t>
  </si>
  <si>
    <t>Borrower:</t>
  </si>
  <si>
    <t>Address:</t>
  </si>
  <si>
    <t>Start Date:</t>
  </si>
  <si>
    <t>days from approval; or</t>
  </si>
  <si>
    <t>Completion:</t>
  </si>
  <si>
    <r>
      <rPr>
        <u/>
        <sz val="12"/>
        <color indexed="8"/>
        <rFont val="Calibri"/>
        <family val="2"/>
      </rPr>
      <t>calendar</t>
    </r>
    <r>
      <rPr>
        <sz val="12"/>
        <color indexed="8"/>
        <rFont val="Calibri"/>
        <family val="2"/>
      </rPr>
      <t xml:space="preserve"> days from start; or</t>
    </r>
  </si>
  <si>
    <t>TOTAL COSTS:</t>
  </si>
  <si>
    <t xml:space="preserve">   Carpet costs / yard:</t>
  </si>
  <si>
    <t>/syd</t>
  </si>
  <si>
    <t xml:space="preserve">   Interior paint costs / sf:</t>
  </si>
  <si>
    <t>/sf</t>
  </si>
  <si>
    <t xml:space="preserve">   Exterior paint costs / sf:</t>
  </si>
  <si>
    <t xml:space="preserve">   Total Drywall repair costs:</t>
  </si>
  <si>
    <r>
      <t>Other high-dollar costs included in above TOTAL</t>
    </r>
    <r>
      <rPr>
        <sz val="12"/>
        <color indexed="8"/>
        <rFont val="Calibri"/>
        <family val="2"/>
      </rPr>
      <t>:</t>
    </r>
  </si>
  <si>
    <t xml:space="preserve">   Roof</t>
  </si>
  <si>
    <t>Repair</t>
  </si>
  <si>
    <t>Replace</t>
  </si>
  <si>
    <t xml:space="preserve">   Appliance Package</t>
  </si>
  <si>
    <t xml:space="preserve">   Landscape</t>
  </si>
  <si>
    <t xml:space="preserve">   Other</t>
  </si>
  <si>
    <r>
      <rPr>
        <u/>
        <sz val="12"/>
        <color indexed="8"/>
        <rFont val="Calibri"/>
        <family val="2"/>
      </rPr>
      <t>Scope</t>
    </r>
    <r>
      <rPr>
        <sz val="12"/>
        <color indexed="8"/>
        <rFont val="Calibri"/>
        <family val="2"/>
      </rPr>
      <t>: See attached "Request for Rehab Approval"</t>
    </r>
  </si>
  <si>
    <r>
      <t>Other bids</t>
    </r>
    <r>
      <rPr>
        <sz val="12"/>
        <color indexed="8"/>
        <rFont val="Calibri"/>
        <family val="2"/>
      </rPr>
      <t>:</t>
    </r>
  </si>
  <si>
    <r>
      <t>Potential risks</t>
    </r>
    <r>
      <rPr>
        <sz val="12"/>
        <color indexed="8"/>
        <rFont val="Calibri"/>
        <family val="2"/>
      </rPr>
      <t>:</t>
    </r>
  </si>
  <si>
    <r>
      <t>Other Comments</t>
    </r>
    <r>
      <rPr>
        <sz val="12"/>
        <color indexed="8"/>
        <rFont val="Calibri"/>
        <family val="2"/>
      </rPr>
      <t>:</t>
    </r>
  </si>
  <si>
    <r>
      <t>Items eliminated by Liquidations or AM's</t>
    </r>
    <r>
      <rPr>
        <sz val="12"/>
        <color indexed="8"/>
        <rFont val="Calibri"/>
        <family val="2"/>
      </rPr>
      <t>:</t>
    </r>
  </si>
  <si>
    <t>Lines #</t>
  </si>
  <si>
    <t>NO</t>
  </si>
  <si>
    <t>YES</t>
  </si>
  <si>
    <r>
      <t>Costs included in above TOTAL</t>
    </r>
    <r>
      <rPr>
        <i/>
        <sz val="12"/>
        <color indexed="8"/>
        <rFont val="Calibri"/>
        <family val="2"/>
      </rPr>
      <t>:</t>
    </r>
  </si>
  <si>
    <t>Special Circumstances</t>
  </si>
  <si>
    <t>Change Order #1</t>
  </si>
  <si>
    <t>Change Order #2</t>
  </si>
  <si>
    <t>Change Order #3</t>
  </si>
  <si>
    <t>Vendor ID</t>
  </si>
  <si>
    <t>If replacement is required enter total roofing Squares here</t>
  </si>
  <si>
    <t xml:space="preserve">   HVAC </t>
  </si>
  <si>
    <t xml:space="preserve">   Driveway / Concrete</t>
  </si>
  <si>
    <t xml:space="preserve">If Approved by </t>
  </si>
  <si>
    <t>the following dates will apply</t>
  </si>
  <si>
    <t>X</t>
  </si>
  <si>
    <t xml:space="preserve"> </t>
  </si>
  <si>
    <t>Optional Item #1</t>
  </si>
  <si>
    <t>Optional Item #2</t>
  </si>
  <si>
    <t>Optional Item #3</t>
  </si>
  <si>
    <t>Reason if Resubmitting</t>
  </si>
  <si>
    <t>Total Squares for Re-Roof</t>
  </si>
  <si>
    <t>(Including Optional Items)</t>
  </si>
  <si>
    <t>Total Cost for Contractor #1</t>
  </si>
  <si>
    <t>Cost for other Contractors</t>
  </si>
  <si>
    <t>ORIG. REHAB REQUEST:</t>
  </si>
  <si>
    <t>Costs, including Change Orders</t>
  </si>
  <si>
    <t>TOTAL COSTS FROM GC</t>
  </si>
  <si>
    <t>KCC Appliances</t>
  </si>
  <si>
    <t>Contractor #1: (GC)</t>
  </si>
  <si>
    <t>Other Trade(s), including KCC Appliances:</t>
  </si>
  <si>
    <t>Trade Type</t>
  </si>
  <si>
    <t>DEEP SALES CLEAN</t>
  </si>
  <si>
    <t>PLUMBING</t>
  </si>
  <si>
    <t>Total Price for</t>
  </si>
  <si>
    <t xml:space="preserve">Total price for </t>
  </si>
  <si>
    <t>Exterior Painting</t>
  </si>
  <si>
    <t>Interior Painting</t>
  </si>
  <si>
    <t>CARPET FLOORING</t>
  </si>
  <si>
    <t>VINYL/TILE FLOORING</t>
  </si>
  <si>
    <t>SPECIFY TYPE OF FLOORING HERE</t>
  </si>
  <si>
    <t>Loan</t>
  </si>
  <si>
    <t xml:space="preserve"> Total Cost</t>
  </si>
  <si>
    <t>**TO BE FILLED BY CONTRACTOR**</t>
  </si>
  <si>
    <t>DESCRIPTION</t>
  </si>
  <si>
    <t>CONTRACTOR/COMPANY NAME:</t>
  </si>
  <si>
    <t>BID PROPOSAL COMPLETED BY:</t>
  </si>
  <si>
    <t>PHONE NUMBER:</t>
  </si>
  <si>
    <t>DATE COMPLETED:</t>
  </si>
  <si>
    <t>EMAIL ADDRESS:</t>
  </si>
  <si>
    <t>BATHS:</t>
  </si>
  <si>
    <t>LIGHT BULBS THROUGHOUT</t>
  </si>
  <si>
    <t>SEPTIC / CESSPOOL</t>
  </si>
  <si>
    <t>-</t>
  </si>
  <si>
    <t xml:space="preserve">Email: </t>
  </si>
  <si>
    <t>GAR</t>
  </si>
  <si>
    <t>JOB REFERENCE NUMBER</t>
  </si>
  <si>
    <t>MOLD REMEDIATION</t>
  </si>
  <si>
    <t>EXTERIOR DOORS/HARDWARE</t>
  </si>
  <si>
    <t>EXTERIOR TRIM/SIDING/FASCIA/SOFFITS</t>
  </si>
  <si>
    <t xml:space="preserve">ENTRY and/or REAR PORCH/STEPS/RAILING </t>
  </si>
  <si>
    <t>EXTERIOR:</t>
  </si>
  <si>
    <t xml:space="preserve">INTERIOR: </t>
  </si>
  <si>
    <t>LANDSCAPE/POST-REHAB YARD CLEAN-UP</t>
  </si>
  <si>
    <t>FENCE/GATE</t>
  </si>
  <si>
    <t>WELL/PUMP/MAIN LINE</t>
  </si>
  <si>
    <t>REAR DECK/PATIO COVER/ POOL DECK/RAILING</t>
  </si>
  <si>
    <t>OUTBUILDING/SHED</t>
  </si>
  <si>
    <t xml:space="preserve">ADDITIONAL/MISCELLANEOUS and GC RECOMMENDATIONS: </t>
  </si>
  <si>
    <t>DEWINTERIZATION</t>
  </si>
  <si>
    <t>WINTERIZATION - POST-REHAB</t>
  </si>
  <si>
    <t>REHAB GRADE</t>
  </si>
  <si>
    <r>
      <t xml:space="preserve">                    CONTRACTOR BID DETAILS                                </t>
    </r>
    <r>
      <rPr>
        <b/>
        <sz val="11"/>
        <color rgb="FFFF0000"/>
        <rFont val="Arial"/>
        <family val="2"/>
      </rPr>
      <t xml:space="preserve">IMPORTANT: Provide clear descriptions of the work you are doing in the spaces below. Include # of units, linear feet, or square yards when applicable.                                                                                                  </t>
    </r>
  </si>
  <si>
    <t xml:space="preserve">Option Cost </t>
  </si>
  <si>
    <t xml:space="preserve">MAILBOX AND HOUSE NUMBERS </t>
  </si>
  <si>
    <t>$$</t>
  </si>
  <si>
    <r>
      <t xml:space="preserve">SPECIAL INSTRUCTIONS: </t>
    </r>
    <r>
      <rPr>
        <b/>
        <u/>
        <sz val="14"/>
        <color rgb="FFFF0000"/>
        <rFont val="Arial"/>
        <family val="2"/>
      </rPr>
      <t xml:space="preserve">*MUST PROVIDE PHOTO FOR EACH ITEM BID* </t>
    </r>
  </si>
  <si>
    <t>PROP CITY</t>
  </si>
  <si>
    <t>PROP STATE</t>
  </si>
  <si>
    <t>PROP COUNTY</t>
  </si>
  <si>
    <t>PROP ZIP</t>
  </si>
  <si>
    <t>PROPERTY TYPE</t>
  </si>
  <si>
    <t>TOTAL REHAB $ PSF</t>
  </si>
  <si>
    <t>Step 1: Enter GITSIT Loan number in "JOB REFERENCE NUMBER" cell</t>
  </si>
  <si>
    <t>Step 2: Once you confirm the GITSIT info is correct, click on "Hardcode GITSIT info" button.</t>
  </si>
  <si>
    <t>GITSIT CONTACT /TEL NUMBER:</t>
  </si>
  <si>
    <t>GITSIT LOCK BOX CODE:</t>
  </si>
  <si>
    <r>
      <t xml:space="preserve">                           GITSIT SCOPE of WORK                                   </t>
    </r>
    <r>
      <rPr>
        <b/>
        <sz val="11"/>
        <color rgb="FFFF0000"/>
        <rFont val="Arial"/>
        <family val="2"/>
      </rPr>
      <t xml:space="preserve">Items below indicate areas to inspect and bid repair/replacement when needed. Bid to bring items to code, where applicable. </t>
    </r>
  </si>
  <si>
    <r>
      <t xml:space="preserve">TEST </t>
    </r>
    <r>
      <rPr>
        <b/>
        <i/>
        <u/>
        <sz val="12"/>
        <color theme="1"/>
        <rFont val="Arial"/>
        <family val="2"/>
      </rPr>
      <t>ALL</t>
    </r>
    <r>
      <rPr>
        <b/>
        <sz val="12"/>
        <color theme="1"/>
        <rFont val="Arial"/>
        <family val="2"/>
      </rPr>
      <t xml:space="preserve"> MECHANICALS AT THE PROPERTY.  THIS INCLUDES THE HVAC UNIT, FURNACE, STOVE, DISHWASHER, VENT HOOD AND VERIFY IF THEY ARE OPERATIONAL OR NON-OPERATIONAL OR IN NEED OF REPAIRS.</t>
    </r>
  </si>
  <si>
    <t>Joe Chan 714.640.2516 jchan@gitsitusa.com</t>
  </si>
  <si>
    <t>Angela Suttey 714.352.2072 asuttey@gitsitusa.com</t>
  </si>
  <si>
    <t xml:space="preserve">Ramsey </t>
  </si>
  <si>
    <t xml:space="preserve">Saint Paul </t>
  </si>
  <si>
    <t xml:space="preserve">523 Beaumont St </t>
  </si>
  <si>
    <t xml:space="preserve">MN </t>
  </si>
  <si>
    <t xml:space="preserve">SFR </t>
  </si>
  <si>
    <t xml:space="preserve">OCN </t>
  </si>
  <si>
    <t xml:space="preserve">Ed Dropps </t>
  </si>
  <si>
    <t>763-238-0696</t>
  </si>
  <si>
    <t xml:space="preserve">1 Car Detached </t>
  </si>
  <si>
    <t xml:space="preserve">pressure wash metal siding, soffit, and fascia </t>
  </si>
  <si>
    <t>see line 51</t>
  </si>
  <si>
    <t xml:space="preserve">scrape and paint foundation (1) white color on house and garage foundation </t>
  </si>
  <si>
    <t xml:space="preserve">repair any rotted, damaged wood, Scrape and paint eaves and soffits (1) color, replace (4) vinyl window units on garage </t>
  </si>
  <si>
    <t xml:space="preserve">sales clean </t>
  </si>
  <si>
    <t>replace front and side metal doors and primed wood jambs. Replace door to basement, includes new hardwares</t>
  </si>
  <si>
    <t xml:space="preserve">remove small ramp at entrance door at the left side of the house </t>
  </si>
  <si>
    <t xml:space="preserve">replace (2) vinyl window units; (1) rear and (1) large left side, custom size andersen windows </t>
  </si>
  <si>
    <t>Permit</t>
  </si>
  <si>
    <t>obtain building permit</t>
  </si>
  <si>
    <t xml:space="preserve">obtain electrical permit, upgrade electrical 100 panel, repair any unsafe wiring in home, install (8) box extensions on outlet boxes in wood paneling </t>
  </si>
  <si>
    <t xml:space="preserve">replace damaged screens on (2) windows on house, replace (2) storm doors on house </t>
  </si>
  <si>
    <t>install plinth blocks as needed under posts in basement ad ensure adequate footing for load imposed</t>
  </si>
  <si>
    <t xml:space="preserve">install house numbers </t>
  </si>
  <si>
    <t xml:space="preserve">SPIGOT </t>
  </si>
  <si>
    <t xml:space="preserve">move and install frost free spigot </t>
  </si>
  <si>
    <t xml:space="preserve">Tuck point interior/exterior of foundation as necessary </t>
  </si>
  <si>
    <t xml:space="preserve">obtain necessary gas fitting permit, install shut off valve, connector and gas piping for the range </t>
  </si>
  <si>
    <t>Remove and replace roofing with 30 yr architectural shingles on house and garage $15,555</t>
  </si>
  <si>
    <t>scrape and paint (1) color damaged siding on house and garage $6900, remove the 3 dark color bars on the siding located under window at the front  $250</t>
  </si>
  <si>
    <t xml:space="preserve">Solid Rock Construction </t>
  </si>
  <si>
    <t xml:space="preserve">Brianna </t>
  </si>
  <si>
    <t>763-270-5058</t>
  </si>
  <si>
    <t>Service@srcmn.com</t>
  </si>
  <si>
    <t>SUB CONTRACTOR CONTACTS</t>
  </si>
  <si>
    <t xml:space="preserve">Plumbing &amp; HVAC - Larson Plumbing &amp; Heating , Jim Larson 763-427-7680  Office@larson Plumbing.com </t>
  </si>
  <si>
    <t xml:space="preserve">Electric - Accredited Electric, Matt McGill 763-226-2460  Matt@accreditedelectric.com </t>
  </si>
  <si>
    <t xml:space="preserve">Roofing  -  AGV, Gonzalo Mendez  651-895-7134  Aurogon27@yahoo.com </t>
  </si>
  <si>
    <t xml:space="preserve">obtain plumbing permit, repair up to (5) plumbing leaks, replace 40 gallon standard vent water heater </t>
  </si>
  <si>
    <t xml:space="preserve">Install (1) backflow preventer inside home </t>
  </si>
  <si>
    <t xml:space="preserve">Remove all unused waste, vent, water and gas piping to main and cap or plug to code </t>
  </si>
  <si>
    <t xml:space="preserve">Run 1" line from meter to water heater </t>
  </si>
  <si>
    <t xml:space="preserve">Water meter installed and in service (use existing meter)  Service valves functional and installed to code </t>
  </si>
  <si>
    <t xml:space="preserve">install backflow preventers for (2) lawn hydrants </t>
  </si>
  <si>
    <t xml:space="preserve">install Delta tub/shower faucet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</si>
</sst>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;&quot;$&quot;\(#,##0.00\)"/>
    <numFmt numFmtId="165" formatCode="&quot;$&quot;#,##0.00;[Red]&quot;$&quot;#,##0.00"/>
    <numFmt numFmtId="166" formatCode="m/d/yy;@"/>
    <numFmt numFmtId="167" formatCode="_(&quot;$&quot;* #,##0_);_(&quot;$&quot;* \(#,##0\);_(&quot;$&quot;* &quot;-&quot;??_);_(@_)"/>
    <numFmt numFmtId="168" formatCode="&quot;$&quot;#,##0.00"/>
    <numFmt numFmtId="169" formatCode="#,##0;[Red]#,##0"/>
    <numFmt numFmtId="170" formatCode="00000"/>
  </numFmts>
  <fonts count="82" x14ac:knownFonts="1">
    <font>
      <sz val="10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i/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2"/>
      <color indexed="8"/>
      <name val="Arial"/>
      <family val="2"/>
    </font>
    <font>
      <b/>
      <i/>
      <sz val="11"/>
      <color indexed="8"/>
      <name val="Arial"/>
      <family val="2"/>
    </font>
    <font>
      <i/>
      <sz val="11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.5"/>
      <color indexed="8"/>
      <name val="Arial"/>
      <family val="2"/>
    </font>
    <font>
      <b/>
      <u/>
      <sz val="10"/>
      <name val="Arial"/>
      <family val="2"/>
    </font>
    <font>
      <b/>
      <u/>
      <sz val="12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2"/>
      <color indexed="8"/>
      <name val="Calibri"/>
      <family val="2"/>
    </font>
    <font>
      <u/>
      <sz val="12"/>
      <color indexed="8"/>
      <name val="Calibri"/>
      <family val="2"/>
    </font>
    <font>
      <i/>
      <sz val="12"/>
      <color indexed="8"/>
      <name val="Calibri"/>
      <family val="2"/>
    </font>
    <font>
      <sz val="9"/>
      <name val="Arial"/>
      <family val="2"/>
    </font>
    <font>
      <i/>
      <sz val="14"/>
      <name val="Arial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1" tint="4.9989318521683403E-2"/>
      <name val="Arial"/>
      <family val="2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2"/>
      <color theme="1"/>
      <name val="Wingdings 2"/>
      <family val="1"/>
      <charset val="2"/>
    </font>
    <font>
      <i/>
      <u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theme="4" tint="-0.249977111117893"/>
      <name val="Arial"/>
      <family val="2"/>
    </font>
    <font>
      <b/>
      <i/>
      <sz val="10"/>
      <color rgb="FFFF0000"/>
      <name val="Arial"/>
      <family val="2"/>
    </font>
    <font>
      <sz val="36"/>
      <color rgb="FFC00000"/>
      <name val="Wingdings"/>
      <charset val="2"/>
    </font>
    <font>
      <b/>
      <i/>
      <sz val="8"/>
      <color indexed="8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4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u/>
      <sz val="11.5"/>
      <color indexed="8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b/>
      <sz val="11"/>
      <color rgb="FFFF0000"/>
      <name val="Arial"/>
      <family val="2"/>
    </font>
    <font>
      <b/>
      <sz val="11"/>
      <color theme="1" tint="4.9989318521683403E-2"/>
      <name val="Arial"/>
      <family val="2"/>
    </font>
    <font>
      <b/>
      <sz val="11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b/>
      <u/>
      <sz val="14"/>
      <color rgb="FFFF0000"/>
      <name val="Arial"/>
      <family val="2"/>
    </font>
    <font>
      <b/>
      <i/>
      <sz val="9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b/>
      <sz val="12"/>
      <color rgb="FF006100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b/>
      <sz val="11"/>
      <color rgb="FF006100"/>
      <name val="Arial"/>
      <family val="2"/>
    </font>
    <font>
      <sz val="10"/>
      <color indexed="8"/>
      <name val="Arial"/>
      <family val="2"/>
    </font>
    <font>
      <sz val="11"/>
      <color rgb="FF006100"/>
      <name val="Arial"/>
      <family val="2"/>
    </font>
    <font>
      <sz val="16"/>
      <color indexed="8"/>
      <name val="Arial"/>
      <family val="2"/>
    </font>
    <font>
      <b/>
      <sz val="11"/>
      <color theme="3"/>
      <name val="Arial"/>
      <family val="2"/>
    </font>
    <font>
      <sz val="11"/>
      <color rgb="FF9C0006"/>
      <name val="Arial"/>
      <family val="2"/>
    </font>
    <font>
      <b/>
      <u/>
      <sz val="14"/>
      <name val="Arial"/>
      <family val="2"/>
    </font>
    <font>
      <b/>
      <u/>
      <sz val="11"/>
      <name val="Arial"/>
      <family val="2"/>
    </font>
    <font>
      <b/>
      <sz val="14"/>
      <color rgb="FF006100"/>
      <name val="Arial"/>
      <family val="2"/>
    </font>
    <font>
      <sz val="12"/>
      <color rgb="FF9C0006"/>
      <name val="Arial"/>
      <family val="2"/>
    </font>
    <font>
      <u/>
      <sz val="11"/>
      <name val="Arial"/>
      <family val="2"/>
    </font>
    <font>
      <b/>
      <sz val="10"/>
      <color indexed="8"/>
      <name val="Arial"/>
      <family val="2"/>
    </font>
    <font>
      <b/>
      <i/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8">
    <xf numFmtId="0" fontId="0" fillId="0" borderId="0">
      <alignment vertical="center"/>
    </xf>
    <xf numFmtId="0" fontId="20" fillId="3" borderId="0" applyNumberFormat="0" applyBorder="0" applyAlignment="0" applyProtection="0"/>
    <xf numFmtId="44" fontId="8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/>
    <xf numFmtId="0" fontId="21" fillId="4" borderId="0" applyNumberFormat="0" applyBorder="0" applyAlignment="0" applyProtection="0"/>
    <xf numFmtId="0" fontId="13" fillId="0" borderId="0"/>
    <xf numFmtId="0" fontId="8" fillId="14" borderId="20" applyNumberFormat="0" applyFont="0" applyAlignment="0" applyProtection="0"/>
    <xf numFmtId="0" fontId="53" fillId="0" borderId="0" applyNumberFormat="0" applyFill="0" applyBorder="0" applyAlignment="0" applyProtection="0">
      <alignment vertical="center"/>
    </xf>
  </cellStyleXfs>
  <cellXfs count="3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164" fontId="14" fillId="0" borderId="0" xfId="0" applyNumberFormat="1" applyFont="1">
      <alignment vertical="center"/>
    </xf>
    <xf numFmtId="0" fontId="24" fillId="0" borderId="0" xfId="0" applyFont="1" applyAlignment="1"/>
    <xf numFmtId="0" fontId="25" fillId="0" borderId="0" xfId="0" applyFont="1" applyAlignment="1"/>
    <xf numFmtId="0" fontId="24" fillId="0" borderId="0" xfId="0" applyFont="1" applyAlignment="1">
      <alignment horizontal="right"/>
    </xf>
    <xf numFmtId="166" fontId="24" fillId="0" borderId="0" xfId="0" applyNumberFormat="1" applyFont="1" applyAlignment="1"/>
    <xf numFmtId="166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7" fontId="24" fillId="0" borderId="0" xfId="2" applyNumberFormat="1" applyFont="1" applyBorder="1" applyAlignment="1"/>
    <xf numFmtId="0" fontId="26" fillId="0" borderId="0" xfId="0" applyFont="1" applyAlignment="1">
      <alignment horizontal="right"/>
    </xf>
    <xf numFmtId="0" fontId="27" fillId="0" borderId="0" xfId="0" applyFont="1" applyAlignment="1"/>
    <xf numFmtId="0" fontId="24" fillId="0" borderId="0" xfId="0" quotePrefix="1" applyFont="1" applyAlignment="1"/>
    <xf numFmtId="44" fontId="24" fillId="0" borderId="0" xfId="2" applyFont="1" applyBorder="1" applyAlignment="1"/>
    <xf numFmtId="0" fontId="29" fillId="0" borderId="0" xfId="0" applyFont="1" applyAlignment="1"/>
    <xf numFmtId="0" fontId="24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0" fillId="8" borderId="11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6" borderId="0" xfId="0" applyFont="1" applyFill="1" applyAlignment="1">
      <alignment horizontal="center" vertical="center" wrapText="1"/>
    </xf>
    <xf numFmtId="44" fontId="22" fillId="6" borderId="0" xfId="2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44" fontId="24" fillId="0" borderId="0" xfId="2" applyFont="1" applyFill="1" applyBorder="1" applyAlignment="1"/>
    <xf numFmtId="0" fontId="30" fillId="0" borderId="0" xfId="0" applyFont="1" applyAlignment="1">
      <alignment horizontal="center"/>
    </xf>
    <xf numFmtId="44" fontId="26" fillId="0" borderId="0" xfId="3" applyFont="1" applyFill="1" applyAlignment="1"/>
    <xf numFmtId="167" fontId="26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/>
    </xf>
    <xf numFmtId="1" fontId="33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44" fontId="34" fillId="0" borderId="0" xfId="2" applyFont="1" applyBorder="1" applyAlignment="1">
      <alignment horizontal="center"/>
    </xf>
    <xf numFmtId="0" fontId="24" fillId="9" borderId="0" xfId="0" applyFont="1" applyFill="1" applyAlignment="1"/>
    <xf numFmtId="0" fontId="26" fillId="9" borderId="0" xfId="0" applyFont="1" applyFill="1" applyAlignment="1">
      <alignment horizontal="center" wrapText="1"/>
    </xf>
    <xf numFmtId="167" fontId="26" fillId="9" borderId="0" xfId="0" applyNumberFormat="1" applyFont="1" applyFill="1" applyAlignment="1">
      <alignment horizontal="center" vertical="center"/>
    </xf>
    <xf numFmtId="167" fontId="24" fillId="9" borderId="0" xfId="2" applyNumberFormat="1" applyFont="1" applyFill="1" applyBorder="1" applyAlignment="1"/>
    <xf numFmtId="168" fontId="24" fillId="0" borderId="1" xfId="2" applyNumberFormat="1" applyFont="1" applyBorder="1" applyAlignment="1"/>
    <xf numFmtId="7" fontId="24" fillId="0" borderId="1" xfId="2" applyNumberFormat="1" applyFont="1" applyBorder="1" applyAlignment="1"/>
    <xf numFmtId="7" fontId="24" fillId="0" borderId="7" xfId="2" applyNumberFormat="1" applyFont="1" applyFill="1" applyBorder="1" applyAlignment="1"/>
    <xf numFmtId="7" fontId="24" fillId="0" borderId="0" xfId="2" applyNumberFormat="1" applyFont="1" applyFill="1" applyBorder="1" applyAlignment="1"/>
    <xf numFmtId="7" fontId="24" fillId="0" borderId="0" xfId="2" applyNumberFormat="1" applyFont="1" applyBorder="1" applyAlignment="1"/>
    <xf numFmtId="7" fontId="24" fillId="0" borderId="7" xfId="2" applyNumberFormat="1" applyFont="1" applyBorder="1" applyAlignment="1"/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44" fontId="24" fillId="0" borderId="1" xfId="2" applyFont="1" applyBorder="1" applyAlignment="1"/>
    <xf numFmtId="44" fontId="24" fillId="0" borderId="3" xfId="2" applyFont="1" applyBorder="1" applyAlignment="1"/>
    <xf numFmtId="37" fontId="24" fillId="0" borderId="0" xfId="2" applyNumberFormat="1" applyFont="1" applyFill="1" applyBorder="1" applyAlignment="1"/>
    <xf numFmtId="0" fontId="44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166" fontId="24" fillId="0" borderId="0" xfId="0" applyNumberFormat="1" applyFont="1" applyAlignment="1">
      <alignment horizontal="center"/>
    </xf>
    <xf numFmtId="167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wrapText="1"/>
    </xf>
    <xf numFmtId="168" fontId="26" fillId="0" borderId="0" xfId="0" applyNumberFormat="1" applyFont="1">
      <alignment vertical="center"/>
    </xf>
    <xf numFmtId="167" fontId="24" fillId="0" borderId="0" xfId="2" applyNumberFormat="1" applyFont="1" applyFill="1" applyBorder="1" applyAlignment="1"/>
    <xf numFmtId="1" fontId="40" fillId="0" borderId="0" xfId="0" applyNumberFormat="1" applyFont="1" applyAlignment="1">
      <alignment horizontal="center"/>
    </xf>
    <xf numFmtId="0" fontId="24" fillId="0" borderId="1" xfId="0" applyFont="1" applyBorder="1" applyAlignment="1"/>
    <xf numFmtId="167" fontId="32" fillId="0" borderId="0" xfId="2" applyNumberFormat="1" applyFont="1" applyBorder="1" applyAlignment="1">
      <alignment horizontal="center"/>
    </xf>
    <xf numFmtId="168" fontId="26" fillId="12" borderId="0" xfId="0" applyNumberFormat="1" applyFont="1" applyFill="1">
      <alignment vertical="center"/>
    </xf>
    <xf numFmtId="168" fontId="24" fillId="0" borderId="12" xfId="2" applyNumberFormat="1" applyFont="1" applyBorder="1" applyAlignment="1"/>
    <xf numFmtId="0" fontId="46" fillId="0" borderId="0" xfId="0" applyFont="1" applyAlignment="1"/>
    <xf numFmtId="168" fontId="26" fillId="12" borderId="16" xfId="0" applyNumberFormat="1" applyFont="1" applyFill="1" applyBorder="1">
      <alignment vertical="center"/>
    </xf>
    <xf numFmtId="0" fontId="47" fillId="0" borderId="0" xfId="0" applyFont="1" applyAlignment="1"/>
    <xf numFmtId="168" fontId="26" fillId="11" borderId="0" xfId="0" applyNumberFormat="1" applyFont="1" applyFill="1">
      <alignment vertical="center"/>
    </xf>
    <xf numFmtId="168" fontId="26" fillId="13" borderId="11" xfId="0" applyNumberFormat="1" applyFont="1" applyFill="1" applyBorder="1" applyAlignment="1"/>
    <xf numFmtId="168" fontId="26" fillId="10" borderId="0" xfId="3" applyNumberFormat="1" applyFont="1" applyFill="1" applyAlignment="1"/>
    <xf numFmtId="0" fontId="0" fillId="5" borderId="0" xfId="0" applyFill="1">
      <alignment vertical="center"/>
    </xf>
    <xf numFmtId="0" fontId="48" fillId="0" borderId="0" xfId="0" applyFont="1" applyAlignment="1">
      <alignment horizontal="left"/>
    </xf>
    <xf numFmtId="0" fontId="21" fillId="4" borderId="0" xfId="4" applyNumberFormat="1" applyBorder="1" applyAlignment="1">
      <alignment horizontal="left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164" fontId="14" fillId="0" borderId="0" xfId="0" applyNumberFormat="1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23" fillId="6" borderId="6" xfId="0" applyFont="1" applyFill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top" wrapText="1"/>
      <protection locked="0"/>
    </xf>
    <xf numFmtId="44" fontId="7" fillId="0" borderId="0" xfId="2" applyFont="1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protection locked="0"/>
    </xf>
    <xf numFmtId="165" fontId="9" fillId="5" borderId="11" xfId="0" applyNumberFormat="1" applyFont="1" applyFill="1" applyBorder="1">
      <alignment vertical="center"/>
    </xf>
    <xf numFmtId="0" fontId="51" fillId="0" borderId="7" xfId="0" applyFont="1" applyBorder="1" applyAlignment="1"/>
    <xf numFmtId="0" fontId="5" fillId="0" borderId="7" xfId="0" applyFont="1" applyBorder="1" applyAlignment="1"/>
    <xf numFmtId="0" fontId="0" fillId="5" borderId="0" xfId="0" applyFill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64" fontId="2" fillId="2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164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Protection="1">
      <alignment vertical="center"/>
      <protection locked="0"/>
    </xf>
    <xf numFmtId="0" fontId="56" fillId="5" borderId="6" xfId="0" applyFont="1" applyFill="1" applyBorder="1" applyAlignment="1" applyProtection="1">
      <alignment horizontal="center"/>
      <protection locked="0"/>
    </xf>
    <xf numFmtId="169" fontId="56" fillId="5" borderId="6" xfId="0" applyNumberFormat="1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 vertical="top" wrapText="1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164" fontId="2" fillId="2" borderId="3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62" fillId="0" borderId="0" xfId="0" applyFont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62" fillId="0" borderId="3" xfId="0" applyFont="1" applyBorder="1" applyProtection="1">
      <alignment vertical="center"/>
      <protection locked="0"/>
    </xf>
    <xf numFmtId="0" fontId="62" fillId="0" borderId="4" xfId="0" applyFont="1" applyBorder="1" applyProtection="1">
      <alignment vertical="center"/>
      <protection locked="0"/>
    </xf>
    <xf numFmtId="0" fontId="62" fillId="0" borderId="9" xfId="0" applyFont="1" applyBorder="1" applyProtection="1">
      <alignment vertical="center"/>
      <protection locked="0"/>
    </xf>
    <xf numFmtId="0" fontId="49" fillId="0" borderId="6" xfId="0" applyFont="1" applyBorder="1" applyProtection="1">
      <alignment vertical="center"/>
      <protection locked="0"/>
    </xf>
    <xf numFmtId="0" fontId="0" fillId="5" borderId="0" xfId="0" applyFill="1" applyAlignment="1">
      <alignment vertical="center" wrapText="1"/>
    </xf>
    <xf numFmtId="0" fontId="5" fillId="0" borderId="1" xfId="0" applyFont="1" applyBorder="1" applyAlignment="1" applyProtection="1">
      <alignment horizontal="left" vertical="center"/>
      <protection locked="0"/>
    </xf>
    <xf numFmtId="0" fontId="50" fillId="5" borderId="10" xfId="0" applyFont="1" applyFill="1" applyBorder="1" applyAlignment="1" applyProtection="1">
      <alignment horizontal="left" vertical="top" wrapText="1"/>
      <protection locked="0"/>
    </xf>
    <xf numFmtId="0" fontId="66" fillId="4" borderId="6" xfId="4" applyNumberFormat="1" applyFont="1" applyBorder="1" applyAlignment="1" applyProtection="1">
      <alignment vertical="center"/>
      <protection locked="0"/>
    </xf>
    <xf numFmtId="0" fontId="8" fillId="0" borderId="6" xfId="0" applyFont="1" applyBorder="1" applyProtection="1">
      <alignment vertical="center"/>
      <protection locked="0"/>
    </xf>
    <xf numFmtId="0" fontId="64" fillId="14" borderId="41" xfId="6" applyNumberFormat="1" applyFont="1" applyBorder="1" applyAlignment="1" applyProtection="1">
      <alignment horizontal="left" vertical="center"/>
      <protection locked="0"/>
    </xf>
    <xf numFmtId="0" fontId="68" fillId="14" borderId="40" xfId="6" applyNumberFormat="1" applyFont="1" applyBorder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67" fillId="0" borderId="6" xfId="4" applyNumberFormat="1" applyFont="1" applyFill="1" applyBorder="1" applyAlignment="1" applyProtection="1">
      <alignment horizontal="left" vertical="center" wrapText="1"/>
      <protection locked="0"/>
    </xf>
    <xf numFmtId="0" fontId="69" fillId="4" borderId="6" xfId="4" applyNumberFormat="1" applyFont="1" applyBorder="1" applyAlignment="1" applyProtection="1">
      <alignment horizontal="center" vertical="center" wrapText="1"/>
      <protection locked="0"/>
    </xf>
    <xf numFmtId="0" fontId="69" fillId="4" borderId="6" xfId="4" applyNumberFormat="1" applyFont="1" applyBorder="1" applyAlignment="1" applyProtection="1">
      <alignment vertical="center"/>
      <protection locked="0"/>
    </xf>
    <xf numFmtId="0" fontId="70" fillId="0" borderId="6" xfId="0" applyFont="1" applyBorder="1" applyProtection="1">
      <alignment vertical="center"/>
      <protection locked="0"/>
    </xf>
    <xf numFmtId="0" fontId="64" fillId="14" borderId="39" xfId="6" applyNumberFormat="1" applyFont="1" applyBorder="1" applyAlignment="1" applyProtection="1">
      <alignment horizontal="left" wrapText="1"/>
      <protection locked="0"/>
    </xf>
    <xf numFmtId="0" fontId="68" fillId="14" borderId="23" xfId="6" applyNumberFormat="1" applyFont="1" applyBorder="1" applyAlignment="1" applyProtection="1">
      <alignment horizontal="center" wrapText="1"/>
      <protection locked="0"/>
    </xf>
    <xf numFmtId="0" fontId="68" fillId="14" borderId="23" xfId="6" applyNumberFormat="1" applyFont="1" applyBorder="1" applyAlignment="1" applyProtection="1">
      <alignment horizontal="left" vertical="center"/>
      <protection locked="0"/>
    </xf>
    <xf numFmtId="0" fontId="8" fillId="9" borderId="6" xfId="0" applyFont="1" applyFill="1" applyBorder="1" applyAlignment="1"/>
    <xf numFmtId="14" fontId="68" fillId="14" borderId="23" xfId="6" applyNumberFormat="1" applyFont="1" applyBorder="1" applyAlignment="1" applyProtection="1">
      <alignment horizontal="center" wrapText="1"/>
      <protection locked="0"/>
    </xf>
    <xf numFmtId="0" fontId="67" fillId="0" borderId="6" xfId="4" applyNumberFormat="1" applyFont="1" applyFill="1" applyBorder="1" applyAlignment="1" applyProtection="1">
      <alignment vertical="center" wrapText="1"/>
      <protection locked="0"/>
    </xf>
    <xf numFmtId="0" fontId="69" fillId="4" borderId="6" xfId="4" applyNumberFormat="1" applyFont="1" applyBorder="1" applyAlignment="1" applyProtection="1">
      <alignment vertical="center" wrapText="1"/>
      <protection locked="0"/>
    </xf>
    <xf numFmtId="0" fontId="69" fillId="0" borderId="6" xfId="4" applyNumberFormat="1" applyFont="1" applyFill="1" applyBorder="1" applyAlignment="1" applyProtection="1">
      <alignment vertical="center"/>
      <protection locked="0"/>
    </xf>
    <xf numFmtId="0" fontId="64" fillId="14" borderId="39" xfId="6" applyNumberFormat="1" applyFont="1" applyBorder="1" applyAlignment="1" applyProtection="1">
      <alignment horizontal="left"/>
      <protection locked="0"/>
    </xf>
    <xf numFmtId="0" fontId="53" fillId="14" borderId="23" xfId="7" applyNumberFormat="1" applyFill="1" applyBorder="1" applyAlignment="1" applyProtection="1">
      <alignment horizontal="left" vertical="center"/>
      <protection locked="0"/>
    </xf>
    <xf numFmtId="0" fontId="71" fillId="0" borderId="6" xfId="4" applyNumberFormat="1" applyFont="1" applyFill="1" applyBorder="1" applyAlignment="1" applyProtection="1">
      <alignment vertical="center"/>
      <protection locked="0"/>
    </xf>
    <xf numFmtId="0" fontId="69" fillId="4" borderId="6" xfId="4" applyFont="1" applyBorder="1" applyAlignment="1" applyProtection="1">
      <alignment vertical="center"/>
      <protection locked="0"/>
    </xf>
    <xf numFmtId="0" fontId="8" fillId="0" borderId="8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8" fillId="7" borderId="6" xfId="0" applyFont="1" applyFill="1" applyBorder="1" applyProtection="1">
      <alignment vertical="center"/>
      <protection locked="0"/>
    </xf>
    <xf numFmtId="0" fontId="66" fillId="4" borderId="31" xfId="4" applyNumberFormat="1" applyFont="1" applyBorder="1" applyAlignment="1" applyProtection="1">
      <alignment horizontal="left"/>
      <protection locked="0"/>
    </xf>
    <xf numFmtId="0" fontId="71" fillId="4" borderId="32" xfId="4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8" fillId="5" borderId="0" xfId="0" applyFont="1" applyFill="1" applyProtection="1">
      <alignment vertical="center"/>
      <protection locked="0"/>
    </xf>
    <xf numFmtId="0" fontId="8" fillId="5" borderId="0" xfId="0" applyFont="1" applyFill="1" applyAlignment="1" applyProtection="1">
      <alignment wrapText="1"/>
      <protection locked="0"/>
    </xf>
    <xf numFmtId="0" fontId="8" fillId="5" borderId="0" xfId="0" applyFont="1" applyFill="1" applyAlignment="1" applyProtection="1">
      <alignment vertical="center" wrapText="1"/>
      <protection locked="0"/>
    </xf>
    <xf numFmtId="164" fontId="73" fillId="8" borderId="11" xfId="1" applyNumberFormat="1" applyFont="1" applyFill="1" applyBorder="1" applyAlignment="1" applyProtection="1">
      <alignment horizontal="center" vertical="center"/>
    </xf>
    <xf numFmtId="0" fontId="8" fillId="0" borderId="0" xfId="0" applyFont="1">
      <alignment vertical="center"/>
    </xf>
    <xf numFmtId="0" fontId="74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75" fillId="4" borderId="35" xfId="4" applyNumberFormat="1" applyFont="1" applyBorder="1" applyAlignment="1" applyProtection="1">
      <alignment horizontal="center"/>
      <protection locked="0"/>
    </xf>
    <xf numFmtId="0" fontId="75" fillId="4" borderId="29" xfId="4" applyNumberFormat="1" applyFont="1" applyBorder="1" applyAlignment="1" applyProtection="1">
      <alignment horizontal="center"/>
      <protection locked="0"/>
    </xf>
    <xf numFmtId="0" fontId="75" fillId="3" borderId="30" xfId="1" applyNumberFormat="1" applyFont="1" applyBorder="1" applyAlignment="1" applyProtection="1">
      <alignment horizontal="center" wrapText="1"/>
    </xf>
    <xf numFmtId="0" fontId="76" fillId="0" borderId="0" xfId="0" applyFont="1" applyAlignment="1" applyProtection="1">
      <alignment horizontal="left"/>
      <protection locked="0"/>
    </xf>
    <xf numFmtId="0" fontId="76" fillId="0" borderId="0" xfId="0" applyFont="1" applyAlignment="1" applyProtection="1">
      <alignment horizontal="center"/>
      <protection locked="0"/>
    </xf>
    <xf numFmtId="0" fontId="76" fillId="0" borderId="0" xfId="0" applyFont="1" applyAlignment="1" applyProtection="1">
      <alignment horizontal="center" vertical="center" wrapText="1"/>
      <protection locked="0"/>
    </xf>
    <xf numFmtId="44" fontId="76" fillId="0" borderId="0" xfId="2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5" fillId="3" borderId="11" xfId="1" applyFont="1" applyBorder="1" applyAlignment="1" applyProtection="1">
      <alignment horizontal="center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164" fontId="78" fillId="3" borderId="34" xfId="1" applyNumberFormat="1" applyFont="1" applyBorder="1" applyAlignment="1" applyProtection="1">
      <alignment horizontal="center" vertical="center"/>
    </xf>
    <xf numFmtId="0" fontId="74" fillId="3" borderId="38" xfId="1" applyFont="1" applyBorder="1" applyAlignment="1" applyProtection="1">
      <alignment vertical="center"/>
      <protection locked="0"/>
    </xf>
    <xf numFmtId="0" fontId="14" fillId="0" borderId="6" xfId="5" applyFont="1" applyBorder="1" applyAlignment="1" applyProtection="1">
      <alignment horizontal="center" vertical="center"/>
      <protection locked="0"/>
    </xf>
    <xf numFmtId="164" fontId="78" fillId="3" borderId="19" xfId="1" applyNumberFormat="1" applyFont="1" applyBorder="1" applyAlignment="1" applyProtection="1">
      <alignment horizontal="center" vertical="center"/>
    </xf>
    <xf numFmtId="0" fontId="74" fillId="3" borderId="36" xfId="1" applyFont="1" applyBorder="1" applyAlignment="1" applyProtection="1">
      <alignment vertical="center"/>
      <protection locked="0"/>
    </xf>
    <xf numFmtId="0" fontId="71" fillId="4" borderId="6" xfId="4" applyNumberFormat="1" applyFont="1" applyBorder="1" applyAlignment="1" applyProtection="1">
      <alignment horizontal="center" vertical="center"/>
      <protection locked="0"/>
    </xf>
    <xf numFmtId="164" fontId="71" fillId="4" borderId="6" xfId="4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77" fillId="4" borderId="0" xfId="4" applyNumberFormat="1" applyFont="1" applyAlignment="1" applyProtection="1">
      <alignment horizontal="left" vertical="center"/>
      <protection locked="0"/>
    </xf>
    <xf numFmtId="0" fontId="69" fillId="4" borderId="0" xfId="4" applyNumberFormat="1" applyFont="1" applyAlignment="1" applyProtection="1">
      <alignment horizontal="left" vertical="center"/>
      <protection locked="0"/>
    </xf>
    <xf numFmtId="0" fontId="69" fillId="4" borderId="0" xfId="4" applyNumberFormat="1" applyFont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164" fontId="78" fillId="3" borderId="6" xfId="1" applyNumberFormat="1" applyFont="1" applyBorder="1" applyAlignment="1" applyProtection="1">
      <alignment horizontal="center" vertical="center"/>
    </xf>
    <xf numFmtId="0" fontId="74" fillId="3" borderId="3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8" fillId="0" borderId="2" xfId="0" applyFont="1" applyBorder="1" applyAlignment="1" applyProtection="1">
      <alignment wrapText="1"/>
      <protection locked="0"/>
    </xf>
    <xf numFmtId="0" fontId="5" fillId="0" borderId="0" xfId="0" applyFont="1" applyAlignment="1" applyProtection="1"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0" fillId="0" borderId="0" xfId="0" applyFont="1" applyAlignment="1" applyProtection="1"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18" xfId="0" applyFont="1" applyBorder="1" applyAlignment="1">
      <alignment wrapText="1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wrapText="1"/>
    </xf>
    <xf numFmtId="0" fontId="8" fillId="0" borderId="17" xfId="0" applyFont="1" applyBorder="1" applyAlignment="1" applyProtection="1">
      <alignment wrapText="1"/>
      <protection locked="0"/>
    </xf>
    <xf numFmtId="0" fontId="74" fillId="3" borderId="5" xfId="1" applyNumberFormat="1" applyFont="1" applyBorder="1" applyAlignment="1" applyProtection="1">
      <alignment horizontal="left"/>
    </xf>
    <xf numFmtId="0" fontId="74" fillId="3" borderId="0" xfId="1" applyNumberFormat="1" applyFont="1" applyBorder="1" applyAlignment="1" applyProtection="1">
      <alignment horizontal="left"/>
    </xf>
    <xf numFmtId="44" fontId="8" fillId="0" borderId="0" xfId="2" applyFont="1" applyBorder="1" applyAlignment="1" applyProtection="1">
      <alignment horizontal="right" vertical="center"/>
    </xf>
    <xf numFmtId="0" fontId="8" fillId="0" borderId="2" xfId="0" applyFont="1" applyBorder="1" applyProtection="1">
      <alignment vertical="center"/>
      <protection locked="0"/>
    </xf>
    <xf numFmtId="0" fontId="8" fillId="0" borderId="0" xfId="2" applyNumberFormat="1" applyFont="1" applyBorder="1" applyAlignment="1" applyProtection="1">
      <alignment horizontal="right" vertical="center"/>
    </xf>
    <xf numFmtId="0" fontId="8" fillId="0" borderId="5" xfId="0" applyFont="1" applyBorder="1" applyProtection="1">
      <alignment vertical="center"/>
      <protection locked="0"/>
    </xf>
    <xf numFmtId="0" fontId="8" fillId="5" borderId="1" xfId="0" applyFont="1" applyFill="1" applyBorder="1" applyProtection="1">
      <alignment vertical="center"/>
      <protection locked="0"/>
    </xf>
    <xf numFmtId="0" fontId="8" fillId="5" borderId="21" xfId="0" applyFont="1" applyFill="1" applyBorder="1" applyProtection="1">
      <alignment vertical="center"/>
      <protection locked="0"/>
    </xf>
    <xf numFmtId="0" fontId="14" fillId="5" borderId="0" xfId="0" applyFont="1" applyFill="1" applyAlignment="1" applyProtection="1">
      <alignment horizontal="center" vertical="center"/>
      <protection locked="0"/>
    </xf>
    <xf numFmtId="0" fontId="9" fillId="13" borderId="0" xfId="0" applyFont="1" applyFill="1" applyProtection="1">
      <alignment vertical="center"/>
      <protection locked="0"/>
    </xf>
    <xf numFmtId="0" fontId="8" fillId="13" borderId="0" xfId="0" applyFont="1" applyFill="1" applyProtection="1">
      <alignment vertical="center"/>
      <protection locked="0"/>
    </xf>
    <xf numFmtId="49" fontId="57" fillId="0" borderId="26" xfId="5" applyNumberFormat="1" applyFont="1" applyBorder="1" applyAlignment="1" applyProtection="1">
      <alignment vertical="center" wrapText="1"/>
      <protection locked="0"/>
    </xf>
    <xf numFmtId="49" fontId="57" fillId="0" borderId="3" xfId="5" applyNumberFormat="1" applyFont="1" applyBorder="1" applyAlignment="1" applyProtection="1">
      <alignment vertical="center" wrapText="1"/>
      <protection locked="0"/>
    </xf>
    <xf numFmtId="49" fontId="57" fillId="0" borderId="26" xfId="5" applyNumberFormat="1" applyFont="1" applyBorder="1" applyAlignment="1" applyProtection="1">
      <alignment vertical="center" wrapText="1"/>
      <protection locked="0"/>
    </xf>
    <xf numFmtId="49" fontId="57" fillId="0" borderId="3" xfId="5" applyNumberFormat="1" applyFont="1" applyBorder="1" applyAlignment="1" applyProtection="1">
      <alignment vertical="center" wrapText="1"/>
      <protection locked="0"/>
    </xf>
    <xf numFmtId="0" fontId="62" fillId="5" borderId="0" xfId="0" applyFont="1" applyFill="1" applyProtection="1">
      <alignment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 applyProtection="1">
      <alignment horizontal="center" vertical="center" wrapText="1"/>
      <protection locked="0"/>
    </xf>
    <xf numFmtId="164" fontId="2" fillId="5" borderId="6" xfId="0" applyNumberFormat="1" applyFont="1" applyFill="1" applyBorder="1" applyAlignment="1" applyProtection="1">
      <alignment horizontal="center" vertical="center"/>
      <protection locked="0"/>
    </xf>
    <xf numFmtId="164" fontId="78" fillId="5" borderId="19" xfId="1" applyNumberFormat="1" applyFont="1" applyFill="1" applyBorder="1" applyAlignment="1" applyProtection="1">
      <alignment horizontal="center" vertical="center"/>
    </xf>
    <xf numFmtId="0" fontId="5" fillId="5" borderId="0" xfId="0" applyFont="1" applyFill="1" applyAlignment="1" applyProtection="1">
      <alignment horizontal="left" vertical="center"/>
      <protection locked="0"/>
    </xf>
    <xf numFmtId="49" fontId="57" fillId="0" borderId="26" xfId="5" applyNumberFormat="1" applyFont="1" applyFill="1" applyBorder="1" applyAlignment="1" applyProtection="1">
      <alignment vertical="center" wrapText="1"/>
      <protection locked="0"/>
    </xf>
    <xf numFmtId="49" fontId="57" fillId="0" borderId="3" xfId="5" applyNumberFormat="1" applyFont="1" applyFill="1" applyBorder="1" applyAlignment="1" applyProtection="1">
      <alignment vertical="center" wrapText="1"/>
      <protection locked="0"/>
    </xf>
    <xf numFmtId="0" fontId="0" fillId="5" borderId="8" xfId="0" applyFont="1" applyFill="1" applyBorder="1" applyAlignment="1" applyProtection="1">
      <alignment horizontal="center" vertical="center" wrapText="1"/>
      <protection locked="0"/>
    </xf>
    <xf numFmtId="0" fontId="0" fillId="5" borderId="4" xfId="0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center" vertical="center" wrapText="1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72" fillId="0" borderId="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49" fontId="57" fillId="0" borderId="26" xfId="5" applyNumberFormat="1" applyFont="1" applyBorder="1" applyAlignment="1" applyProtection="1">
      <alignment vertical="center" wrapText="1"/>
      <protection locked="0"/>
    </xf>
    <xf numFmtId="49" fontId="57" fillId="0" borderId="3" xfId="5" applyNumberFormat="1" applyFont="1" applyBorder="1" applyAlignment="1" applyProtection="1">
      <alignment vertical="center" wrapText="1"/>
      <protection locked="0"/>
    </xf>
    <xf numFmtId="49" fontId="55" fillId="0" borderId="26" xfId="5" applyNumberFormat="1" applyFont="1" applyBorder="1" applyAlignment="1" applyProtection="1">
      <alignment vertical="center" wrapText="1"/>
      <protection locked="0"/>
    </xf>
    <xf numFmtId="49" fontId="55" fillId="0" borderId="3" xfId="5" applyNumberFormat="1" applyFont="1" applyBorder="1" applyAlignment="1" applyProtection="1">
      <alignment vertical="center" wrapText="1"/>
      <protection locked="0"/>
    </xf>
    <xf numFmtId="49" fontId="67" fillId="0" borderId="26" xfId="5" applyNumberFormat="1" applyFont="1" applyBorder="1" applyAlignment="1" applyProtection="1">
      <alignment vertical="center" wrapText="1"/>
      <protection locked="0"/>
    </xf>
    <xf numFmtId="49" fontId="67" fillId="0" borderId="3" xfId="5" applyNumberFormat="1" applyFont="1" applyBorder="1" applyAlignment="1" applyProtection="1">
      <alignment vertical="center" wrapText="1"/>
      <protection locked="0"/>
    </xf>
    <xf numFmtId="0" fontId="61" fillId="0" borderId="0" xfId="0" applyFont="1" applyAlignment="1" applyProtection="1">
      <alignment horizontal="center" vertical="center"/>
      <protection locked="0"/>
    </xf>
    <xf numFmtId="0" fontId="62" fillId="0" borderId="0" xfId="0" applyFont="1" applyProtection="1">
      <alignment vertical="center"/>
      <protection locked="0"/>
    </xf>
    <xf numFmtId="0" fontId="54" fillId="0" borderId="28" xfId="0" applyFont="1" applyBorder="1" applyAlignment="1" applyProtection="1">
      <alignment horizontal="left" vertical="top" wrapText="1"/>
      <protection locked="0"/>
    </xf>
    <xf numFmtId="0" fontId="52" fillId="0" borderId="29" xfId="0" applyFont="1" applyBorder="1" applyAlignment="1" applyProtection="1">
      <alignment horizontal="left" vertical="top" wrapText="1"/>
      <protection locked="0"/>
    </xf>
    <xf numFmtId="0" fontId="52" fillId="0" borderId="30" xfId="0" applyFont="1" applyBorder="1" applyAlignment="1" applyProtection="1">
      <alignment horizontal="left" vertical="top" wrapText="1"/>
      <protection locked="0"/>
    </xf>
    <xf numFmtId="0" fontId="54" fillId="0" borderId="13" xfId="0" applyFont="1" applyBorder="1" applyAlignment="1" applyProtection="1">
      <alignment vertical="center" wrapText="1"/>
      <protection locked="0"/>
    </xf>
    <xf numFmtId="0" fontId="54" fillId="0" borderId="14" xfId="0" applyFont="1" applyBorder="1" applyAlignment="1" applyProtection="1">
      <alignment vertical="center" wrapText="1"/>
      <protection locked="0"/>
    </xf>
    <xf numFmtId="0" fontId="8" fillId="0" borderId="25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58" fillId="0" borderId="8" xfId="0" applyFont="1" applyFill="1" applyBorder="1" applyAlignment="1" applyProtection="1">
      <alignment horizontal="center" vertical="center" wrapText="1"/>
      <protection locked="0"/>
    </xf>
    <xf numFmtId="0" fontId="59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7" fillId="0" borderId="6" xfId="4" applyNumberFormat="1" applyFont="1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53" fillId="0" borderId="6" xfId="7" applyFill="1" applyBorder="1" applyAlignment="1" applyProtection="1">
      <alignment horizontal="left" vertical="center"/>
      <protection locked="0"/>
    </xf>
    <xf numFmtId="0" fontId="71" fillId="0" borderId="6" xfId="4" applyFont="1" applyFill="1" applyBorder="1" applyAlignment="1" applyProtection="1">
      <alignment horizontal="left" vertical="center"/>
      <protection locked="0"/>
    </xf>
    <xf numFmtId="0" fontId="54" fillId="0" borderId="28" xfId="0" applyFont="1" applyBorder="1" applyAlignment="1" applyProtection="1">
      <alignment horizontal="center" vertical="center"/>
      <protection locked="0"/>
    </xf>
    <xf numFmtId="0" fontId="54" fillId="0" borderId="29" xfId="0" applyFont="1" applyBorder="1" applyAlignment="1" applyProtection="1">
      <alignment horizontal="center" vertical="center"/>
      <protection locked="0"/>
    </xf>
    <xf numFmtId="0" fontId="54" fillId="0" borderId="3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64" fillId="0" borderId="13" xfId="0" applyFont="1" applyBorder="1" applyAlignment="1" applyProtection="1">
      <alignment horizontal="center" vertical="center" wrapText="1"/>
      <protection locked="0"/>
    </xf>
    <xf numFmtId="0" fontId="64" fillId="0" borderId="15" xfId="0" applyFont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Border="1" applyAlignment="1" applyProtection="1">
      <alignment horizontal="center"/>
      <protection locked="0"/>
    </xf>
    <xf numFmtId="49" fontId="1" fillId="0" borderId="21" xfId="0" applyNumberFormat="1" applyFont="1" applyBorder="1" applyAlignment="1" applyProtection="1">
      <alignment horizontal="center"/>
      <protection locked="0"/>
    </xf>
    <xf numFmtId="0" fontId="77" fillId="4" borderId="0" xfId="4" applyNumberFormat="1" applyFont="1" applyBorder="1" applyAlignment="1" applyProtection="1">
      <alignment horizontal="left"/>
      <protection locked="0"/>
    </xf>
    <xf numFmtId="0" fontId="67" fillId="0" borderId="6" xfId="4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68" fillId="14" borderId="42" xfId="6" applyFont="1" applyBorder="1" applyAlignment="1" applyProtection="1">
      <alignment horizontal="center" vertical="center"/>
      <protection locked="0"/>
    </xf>
    <xf numFmtId="0" fontId="68" fillId="14" borderId="24" xfId="6" applyFont="1" applyBorder="1" applyAlignment="1" applyProtection="1">
      <alignment horizontal="center" vertical="center"/>
      <protection locked="0"/>
    </xf>
    <xf numFmtId="0" fontId="54" fillId="0" borderId="28" xfId="0" applyFont="1" applyBorder="1" applyAlignment="1" applyProtection="1">
      <alignment horizontal="center" vertical="center" wrapText="1" readingOrder="1"/>
      <protection locked="0"/>
    </xf>
    <xf numFmtId="0" fontId="54" fillId="0" borderId="30" xfId="0" applyFont="1" applyBorder="1" applyAlignment="1" applyProtection="1">
      <alignment horizontal="center" vertical="center" wrapText="1" readingOrder="1"/>
      <protection locked="0"/>
    </xf>
    <xf numFmtId="170" fontId="67" fillId="0" borderId="6" xfId="4" applyNumberFormat="1" applyFont="1" applyFill="1" applyBorder="1" applyAlignment="1" applyProtection="1">
      <alignment horizontal="left" vertical="center" wrapText="1"/>
      <protection locked="0"/>
    </xf>
    <xf numFmtId="0" fontId="70" fillId="0" borderId="8" xfId="0" applyFont="1" applyBorder="1" applyAlignment="1" applyProtection="1">
      <alignment horizontal="center" vertical="center"/>
      <protection locked="0"/>
    </xf>
    <xf numFmtId="0" fontId="70" fillId="0" borderId="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>
      <alignment horizontal="center" wrapText="1"/>
    </xf>
    <xf numFmtId="49" fontId="67" fillId="0" borderId="27" xfId="5" applyNumberFormat="1" applyFont="1" applyBorder="1" applyAlignment="1" applyProtection="1">
      <alignment vertical="center" wrapText="1"/>
      <protection locked="0"/>
    </xf>
    <xf numFmtId="49" fontId="67" fillId="0" borderId="12" xfId="5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49" fontId="79" fillId="0" borderId="26" xfId="0" applyNumberFormat="1" applyFont="1" applyBorder="1" applyProtection="1">
      <alignment vertical="center"/>
      <protection locked="0"/>
    </xf>
    <xf numFmtId="49" fontId="79" fillId="0" borderId="3" xfId="0" applyNumberFormat="1" applyFont="1" applyBorder="1" applyProtection="1">
      <alignment vertical="center"/>
      <protection locked="0"/>
    </xf>
    <xf numFmtId="0" fontId="36" fillId="0" borderId="0" xfId="0" applyFont="1" applyAlignment="1" applyProtection="1">
      <alignment horizontal="center" wrapText="1"/>
      <protection locked="0"/>
    </xf>
    <xf numFmtId="0" fontId="81" fillId="13" borderId="10" xfId="0" applyFont="1" applyFill="1" applyBorder="1" applyAlignment="1" applyProtection="1">
      <alignment horizontal="center" vertical="center"/>
      <protection locked="0"/>
    </xf>
    <xf numFmtId="0" fontId="81" fillId="13" borderId="1" xfId="0" applyFont="1" applyFill="1" applyBorder="1" applyAlignment="1" applyProtection="1">
      <alignment horizontal="center" vertical="center"/>
      <protection locked="0"/>
    </xf>
    <xf numFmtId="0" fontId="81" fillId="13" borderId="21" xfId="0" applyFont="1" applyFill="1" applyBorder="1" applyAlignment="1" applyProtection="1">
      <alignment horizontal="center" vertical="center"/>
      <protection locked="0"/>
    </xf>
    <xf numFmtId="0" fontId="81" fillId="13" borderId="8" xfId="0" applyFont="1" applyFill="1" applyBorder="1" applyAlignment="1" applyProtection="1">
      <alignment horizontal="center" vertical="center"/>
      <protection locked="0"/>
    </xf>
    <xf numFmtId="0" fontId="81" fillId="13" borderId="3" xfId="0" applyFont="1" applyFill="1" applyBorder="1" applyAlignment="1" applyProtection="1">
      <alignment horizontal="center" vertical="center"/>
      <protection locked="0"/>
    </xf>
    <xf numFmtId="0" fontId="81" fillId="13" borderId="4" xfId="0" applyFont="1" applyFill="1" applyBorder="1" applyAlignment="1" applyProtection="1">
      <alignment horizontal="center" vertical="center"/>
      <protection locked="0"/>
    </xf>
    <xf numFmtId="0" fontId="9" fillId="13" borderId="43" xfId="0" applyFont="1" applyFill="1" applyBorder="1" applyAlignment="1" applyProtection="1">
      <alignment horizontal="center" vertical="center"/>
      <protection locked="0"/>
    </xf>
    <xf numFmtId="0" fontId="9" fillId="13" borderId="44" xfId="0" applyFont="1" applyFill="1" applyBorder="1" applyAlignment="1" applyProtection="1">
      <alignment horizontal="center" vertical="center"/>
      <protection locked="0"/>
    </xf>
    <xf numFmtId="0" fontId="9" fillId="13" borderId="45" xfId="0" applyFont="1" applyFill="1" applyBorder="1" applyAlignment="1" applyProtection="1">
      <alignment horizontal="center" vertical="center"/>
      <protection locked="0"/>
    </xf>
    <xf numFmtId="164" fontId="74" fillId="3" borderId="0" xfId="1" applyNumberFormat="1" applyFont="1" applyBorder="1" applyAlignment="1" applyProtection="1">
      <alignment horizontal="right"/>
    </xf>
    <xf numFmtId="0" fontId="77" fillId="4" borderId="0" xfId="4" applyNumberFormat="1" applyFont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4" fontId="26" fillId="5" borderId="0" xfId="3" applyNumberFormat="1" applyFont="1" applyFill="1" applyBorder="1" applyAlignment="1">
      <alignment horizontal="center" vertical="center"/>
    </xf>
    <xf numFmtId="164" fontId="38" fillId="5" borderId="0" xfId="3" applyNumberFormat="1" applyFont="1" applyFill="1" applyBorder="1" applyAlignment="1">
      <alignment horizontal="center" vertical="center"/>
    </xf>
    <xf numFmtId="44" fontId="41" fillId="0" borderId="0" xfId="3" applyFont="1" applyFill="1" applyAlignment="1">
      <alignment horizontal="center"/>
    </xf>
    <xf numFmtId="167" fontId="32" fillId="0" borderId="1" xfId="2" applyNumberFormat="1" applyFont="1" applyBorder="1" applyAlignment="1">
      <alignment horizontal="center"/>
    </xf>
    <xf numFmtId="167" fontId="32" fillId="0" borderId="3" xfId="2" applyNumberFormat="1" applyFont="1" applyBorder="1" applyAlignment="1">
      <alignment horizontal="center"/>
    </xf>
    <xf numFmtId="166" fontId="24" fillId="5" borderId="0" xfId="0" applyNumberFormat="1" applyFont="1" applyFill="1" applyAlignment="1">
      <alignment horizontal="center"/>
    </xf>
    <xf numFmtId="0" fontId="24" fillId="0" borderId="0" xfId="0" applyFont="1" applyAlignment="1">
      <alignment horizontal="left"/>
    </xf>
    <xf numFmtId="1" fontId="40" fillId="0" borderId="1" xfId="0" applyNumberFormat="1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9" xfId="0" applyFont="1" applyBorder="1" applyAlignment="1">
      <alignment horizontal="center"/>
    </xf>
    <xf numFmtId="166" fontId="24" fillId="10" borderId="0" xfId="0" applyNumberFormat="1" applyFont="1" applyFill="1" applyAlignment="1">
      <alignment horizontal="center"/>
    </xf>
    <xf numFmtId="0" fontId="27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44" fontId="34" fillId="10" borderId="13" xfId="2" applyFont="1" applyFill="1" applyBorder="1" applyAlignment="1">
      <alignment horizontal="center"/>
    </xf>
    <xf numFmtId="44" fontId="34" fillId="10" borderId="14" xfId="2" applyFont="1" applyFill="1" applyBorder="1" applyAlignment="1">
      <alignment horizontal="center"/>
    </xf>
    <xf numFmtId="44" fontId="34" fillId="10" borderId="15" xfId="2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10" borderId="13" xfId="0" applyFont="1" applyFill="1" applyBorder="1" applyAlignment="1">
      <alignment horizontal="center"/>
    </xf>
    <xf numFmtId="0" fontId="34" fillId="10" borderId="15" xfId="0" applyFont="1" applyFill="1" applyBorder="1" applyAlignment="1">
      <alignment horizontal="center"/>
    </xf>
    <xf numFmtId="44" fontId="34" fillId="0" borderId="0" xfId="2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44" fontId="24" fillId="0" borderId="0" xfId="2" applyFont="1" applyBorder="1" applyAlignment="1">
      <alignment horizontal="left"/>
    </xf>
    <xf numFmtId="44" fontId="42" fillId="0" borderId="0" xfId="2" applyFont="1" applyBorder="1" applyAlignment="1">
      <alignment horizontal="center"/>
    </xf>
    <xf numFmtId="0" fontId="28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6" fillId="0" borderId="0" xfId="0" applyFont="1" applyAlignment="1">
      <alignment horizontal="center" wrapText="1"/>
    </xf>
    <xf numFmtId="0" fontId="41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4" fillId="0" borderId="0" xfId="0" quotePrefix="1" applyFont="1" applyAlignment="1">
      <alignment horizontal="left"/>
    </xf>
    <xf numFmtId="0" fontId="43" fillId="0" borderId="0" xfId="0" applyFont="1" applyAlignment="1">
      <alignment horizontal="center"/>
    </xf>
    <xf numFmtId="0" fontId="45" fillId="0" borderId="0" xfId="0" applyFont="1" applyAlignment="1">
      <alignment horizontal="left"/>
    </xf>
    <xf numFmtId="0" fontId="26" fillId="0" borderId="7" xfId="0" applyFont="1" applyBorder="1" applyAlignment="1">
      <alignment horizontal="center" wrapText="1"/>
    </xf>
    <xf numFmtId="0" fontId="25" fillId="0" borderId="0" xfId="0" applyFont="1" applyAlignment="1">
      <alignment horizontal="center"/>
    </xf>
  </cellXfs>
  <cellStyles count="8">
    <cellStyle name="Bad" xfId="1" builtinId="27"/>
    <cellStyle name="Currency" xfId="2" builtinId="4"/>
    <cellStyle name="Currency 2" xfId="3" xr:uid="{00000000-0005-0000-0000-000002000000}"/>
    <cellStyle name="Good" xfId="4" builtinId="26"/>
    <cellStyle name="Hyperlink" xfId="7" builtinId="8"/>
    <cellStyle name="Normal" xfId="0" builtinId="0"/>
    <cellStyle name="Normal 2" xfId="5" xr:uid="{00000000-0005-0000-0000-000006000000}"/>
    <cellStyle name="Note" xfId="6" builtin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6EFCE"/>
      <rgbColor rgb="00006100"/>
      <rgbColor rgb="000070C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723900</xdr:colOff>
          <xdr:row>6</xdr:row>
          <xdr:rowOff>219075</xdr:rowOff>
        </xdr:from>
        <xdr:to>
          <xdr:col>20</xdr:col>
          <xdr:colOff>2066925</xdr:colOff>
          <xdr:row>7</xdr:row>
          <xdr:rowOff>304800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Hardcode GITSIT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59744</xdr:colOff>
      <xdr:row>2</xdr:row>
      <xdr:rowOff>8963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8048" cy="9387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3</xdr:row>
      <xdr:rowOff>28576</xdr:rowOff>
    </xdr:from>
    <xdr:to>
      <xdr:col>0</xdr:col>
      <xdr:colOff>523874</xdr:colOff>
      <xdr:row>16</xdr:row>
      <xdr:rowOff>123826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16200000">
          <a:off x="-995363" y="1652588"/>
          <a:ext cx="2571750" cy="466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en-US" sz="2400" b="0" i="0" u="none" strike="noStrike" baseline="0">
              <a:solidFill>
                <a:srgbClr val="FF0000"/>
              </a:solidFill>
              <a:latin typeface="Arial Rounded MT Bold"/>
            </a:rPr>
            <a:t>Paste in cell B-2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rvice@srcmn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40"/>
  <sheetViews>
    <sheetView tabSelected="1" topLeftCell="A41" zoomScale="84" zoomScaleNormal="84" zoomScaleSheetLayoutView="93" workbookViewId="0">
      <selection activeCell="A46" sqref="A46:B46"/>
    </sheetView>
  </sheetViews>
  <sheetFormatPr defaultColWidth="7" defaultRowHeight="12.75" x14ac:dyDescent="0.2"/>
  <cols>
    <col min="1" max="2" width="27.7109375" style="74" customWidth="1"/>
    <col min="3" max="3" width="16.42578125" style="74" customWidth="1"/>
    <col min="4" max="4" width="7" style="74"/>
    <col min="5" max="5" width="23.5703125" style="74" customWidth="1"/>
    <col min="6" max="6" width="12.85546875" style="74" customWidth="1"/>
    <col min="7" max="7" width="1.5703125" style="74" customWidth="1"/>
    <col min="8" max="8" width="12.85546875" style="74" customWidth="1"/>
    <col min="9" max="9" width="14.140625" style="74" bestFit="1" customWidth="1"/>
    <col min="10" max="11" width="32.42578125" style="74" customWidth="1"/>
    <col min="12" max="12" width="16.28515625" style="74" hidden="1" customWidth="1"/>
    <col min="13" max="13" width="47.28515625" style="74" hidden="1" customWidth="1"/>
    <col min="14" max="14" width="6.7109375" style="74" hidden="1" customWidth="1"/>
    <col min="15" max="15" width="89.5703125" style="74" hidden="1" customWidth="1"/>
    <col min="16" max="16" width="9.28515625" style="74" hidden="1" customWidth="1"/>
    <col min="17" max="17" width="19.7109375" style="74" hidden="1" customWidth="1"/>
    <col min="18" max="18" width="13.85546875" style="75" hidden="1" customWidth="1"/>
    <col min="19" max="19" width="16" style="74" hidden="1" customWidth="1"/>
    <col min="20" max="20" width="3.42578125" style="74" hidden="1" customWidth="1"/>
    <col min="21" max="21" width="42.42578125" style="74" customWidth="1"/>
    <col min="22" max="22" width="22.28515625" style="74" customWidth="1"/>
    <col min="23" max="26" width="19.140625" style="74" customWidth="1"/>
    <col min="27" max="16384" width="7" style="74"/>
  </cols>
  <sheetData>
    <row r="1" spans="1:23" ht="13.5" hidden="1" thickBot="1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23" ht="73.5" customHeight="1" thickBot="1" x14ac:dyDescent="0.25">
      <c r="A2" s="73"/>
      <c r="B2" s="73"/>
      <c r="C2" s="117" t="s">
        <v>161</v>
      </c>
      <c r="D2" s="73"/>
      <c r="E2" s="73"/>
      <c r="F2" s="73"/>
      <c r="G2" s="73"/>
      <c r="H2" s="73"/>
      <c r="I2" s="73"/>
      <c r="J2" s="73"/>
      <c r="K2" s="73"/>
      <c r="U2" s="117" t="s">
        <v>162</v>
      </c>
    </row>
    <row r="3" spans="1:23" ht="28.5" customHeight="1" x14ac:dyDescent="0.2">
      <c r="A3" s="120" t="s">
        <v>27</v>
      </c>
      <c r="B3" s="241" t="s">
        <v>171</v>
      </c>
      <c r="C3" s="241"/>
      <c r="D3" s="241"/>
      <c r="E3" s="241"/>
      <c r="F3" s="116" t="s">
        <v>19</v>
      </c>
      <c r="G3" s="121"/>
      <c r="H3" s="121"/>
      <c r="I3" s="121"/>
      <c r="J3" s="122" t="s">
        <v>123</v>
      </c>
      <c r="K3" s="123" t="s">
        <v>198</v>
      </c>
      <c r="L3" s="124"/>
      <c r="M3" s="124"/>
      <c r="N3" s="124"/>
      <c r="O3" s="124"/>
      <c r="P3" s="124"/>
      <c r="Q3" s="124"/>
      <c r="R3" s="124"/>
      <c r="S3" s="124"/>
      <c r="T3" s="125"/>
      <c r="U3" s="124"/>
      <c r="V3" s="124"/>
      <c r="W3" s="124"/>
    </row>
    <row r="4" spans="1:23" ht="28.5" customHeight="1" x14ac:dyDescent="0.25">
      <c r="A4" s="120" t="s">
        <v>155</v>
      </c>
      <c r="B4" s="126" t="s">
        <v>170</v>
      </c>
      <c r="C4" s="127" t="s">
        <v>156</v>
      </c>
      <c r="D4" s="262" t="s">
        <v>172</v>
      </c>
      <c r="E4" s="263"/>
      <c r="F4" s="128" t="s">
        <v>9</v>
      </c>
      <c r="G4" s="129"/>
      <c r="H4" s="129"/>
      <c r="I4" s="129" t="s">
        <v>131</v>
      </c>
      <c r="J4" s="130" t="s">
        <v>124</v>
      </c>
      <c r="K4" s="131" t="s">
        <v>199</v>
      </c>
      <c r="L4" s="124"/>
      <c r="M4" s="124"/>
      <c r="N4" s="124"/>
      <c r="O4" s="124"/>
      <c r="P4" s="124"/>
      <c r="Q4" s="124"/>
      <c r="R4" s="124"/>
      <c r="S4" s="124"/>
      <c r="T4" s="125"/>
      <c r="U4" s="124"/>
      <c r="V4" s="124"/>
      <c r="W4" s="124"/>
    </row>
    <row r="5" spans="1:23" ht="28.5" customHeight="1" x14ac:dyDescent="0.25">
      <c r="A5" s="120" t="s">
        <v>157</v>
      </c>
      <c r="B5" s="126" t="s">
        <v>169</v>
      </c>
      <c r="C5" s="127" t="s">
        <v>158</v>
      </c>
      <c r="D5" s="261">
        <v>55130</v>
      </c>
      <c r="E5" s="261"/>
      <c r="F5" s="128" t="s">
        <v>2</v>
      </c>
      <c r="G5" s="129"/>
      <c r="H5" s="129"/>
      <c r="I5" s="129" t="s">
        <v>131</v>
      </c>
      <c r="J5" s="130" t="s">
        <v>125</v>
      </c>
      <c r="K5" s="132" t="s">
        <v>200</v>
      </c>
      <c r="L5" s="124"/>
      <c r="M5" s="124"/>
      <c r="N5" s="124"/>
      <c r="O5" s="124"/>
      <c r="P5" s="124"/>
      <c r="Q5" s="124"/>
      <c r="R5" s="124"/>
      <c r="S5" s="124"/>
      <c r="T5" s="125"/>
      <c r="U5" s="124"/>
      <c r="V5" s="124"/>
      <c r="W5" s="124"/>
    </row>
    <row r="6" spans="1:23" ht="28.5" customHeight="1" x14ac:dyDescent="0.25">
      <c r="A6" s="128" t="s">
        <v>134</v>
      </c>
      <c r="B6" s="133">
        <v>2125015</v>
      </c>
      <c r="C6" s="127" t="s">
        <v>159</v>
      </c>
      <c r="D6" s="256" t="s">
        <v>173</v>
      </c>
      <c r="E6" s="256"/>
      <c r="F6" s="128" t="s">
        <v>15</v>
      </c>
      <c r="G6" s="129"/>
      <c r="H6" s="129"/>
      <c r="I6" s="129" t="s">
        <v>131</v>
      </c>
      <c r="J6" s="130" t="s">
        <v>126</v>
      </c>
      <c r="K6" s="134">
        <v>45147</v>
      </c>
      <c r="L6" s="124"/>
      <c r="M6" s="124"/>
      <c r="N6" s="124"/>
      <c r="O6" s="124"/>
      <c r="P6" s="124"/>
      <c r="Q6" s="124"/>
      <c r="R6" s="124"/>
      <c r="S6" s="124"/>
      <c r="T6" s="125"/>
      <c r="U6" s="124"/>
      <c r="V6" s="124"/>
      <c r="W6" s="124"/>
    </row>
    <row r="7" spans="1:23" ht="28.5" customHeight="1" x14ac:dyDescent="0.25">
      <c r="A7" s="120" t="s">
        <v>164</v>
      </c>
      <c r="B7" s="135" t="s">
        <v>174</v>
      </c>
      <c r="C7" s="136" t="s">
        <v>1</v>
      </c>
      <c r="D7" s="262">
        <v>1884</v>
      </c>
      <c r="E7" s="263"/>
      <c r="F7" s="124"/>
      <c r="G7" s="137"/>
      <c r="H7" s="124"/>
      <c r="I7" s="121"/>
      <c r="J7" s="138" t="s">
        <v>127</v>
      </c>
      <c r="K7" s="139" t="s">
        <v>201</v>
      </c>
      <c r="L7" s="124"/>
      <c r="M7" s="124"/>
      <c r="N7" s="124"/>
      <c r="O7" s="124"/>
      <c r="P7" s="124"/>
      <c r="Q7" s="124"/>
      <c r="R7" s="124"/>
      <c r="S7" s="124"/>
      <c r="T7" s="125"/>
      <c r="U7" s="124"/>
      <c r="V7" s="124"/>
      <c r="W7" s="124"/>
    </row>
    <row r="8" spans="1:23" ht="28.5" customHeight="1" thickBot="1" x14ac:dyDescent="0.25">
      <c r="A8" s="128" t="s">
        <v>16</v>
      </c>
      <c r="B8" s="242" t="s">
        <v>175</v>
      </c>
      <c r="C8" s="243"/>
      <c r="D8" s="243"/>
      <c r="E8" s="243"/>
      <c r="F8" s="121"/>
      <c r="G8" s="121"/>
      <c r="H8" s="121"/>
      <c r="I8" s="121"/>
      <c r="J8" s="257" t="s">
        <v>121</v>
      </c>
      <c r="K8" s="258"/>
      <c r="L8" s="124"/>
      <c r="M8" s="124"/>
      <c r="N8" s="124"/>
      <c r="O8" s="124"/>
      <c r="P8" s="124"/>
      <c r="Q8" s="124"/>
      <c r="R8" s="124"/>
      <c r="S8" s="124"/>
      <c r="T8" s="125"/>
      <c r="U8" s="124"/>
      <c r="V8" s="124"/>
      <c r="W8" s="124"/>
    </row>
    <row r="9" spans="1:23" ht="28.5" customHeight="1" x14ac:dyDescent="0.2">
      <c r="A9" s="120" t="s">
        <v>5</v>
      </c>
      <c r="B9" s="140" t="s">
        <v>176</v>
      </c>
      <c r="C9" s="141" t="s">
        <v>132</v>
      </c>
      <c r="D9" s="244"/>
      <c r="E9" s="245"/>
      <c r="F9" s="245"/>
      <c r="G9" s="121"/>
      <c r="H9" s="121"/>
      <c r="I9" s="121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5"/>
      <c r="U9" s="124"/>
      <c r="V9" s="124"/>
      <c r="W9" s="124"/>
    </row>
    <row r="10" spans="1:23" ht="28.5" customHeight="1" x14ac:dyDescent="0.2">
      <c r="A10" s="128" t="s">
        <v>7</v>
      </c>
      <c r="B10" s="135">
        <v>806</v>
      </c>
      <c r="C10" s="141" t="s">
        <v>133</v>
      </c>
      <c r="D10" s="255" t="s">
        <v>177</v>
      </c>
      <c r="E10" s="255"/>
      <c r="F10" s="121"/>
      <c r="G10" s="121"/>
      <c r="H10" s="121"/>
      <c r="I10" s="124"/>
      <c r="J10" s="124"/>
      <c r="K10" s="124"/>
      <c r="L10" s="124"/>
      <c r="M10" s="124"/>
      <c r="N10" s="124"/>
      <c r="O10" s="124"/>
      <c r="P10" s="124"/>
      <c r="Q10" s="142" t="s">
        <v>49</v>
      </c>
      <c r="R10" s="143"/>
      <c r="S10" s="144">
        <v>1111</v>
      </c>
      <c r="T10" s="125"/>
      <c r="U10" s="124"/>
      <c r="V10" s="124"/>
      <c r="W10" s="124"/>
    </row>
    <row r="11" spans="1:23" ht="28.5" customHeight="1" thickBot="1" x14ac:dyDescent="0.3">
      <c r="A11" s="120" t="s">
        <v>14</v>
      </c>
      <c r="B11" s="135">
        <v>3</v>
      </c>
      <c r="C11" s="120" t="s">
        <v>128</v>
      </c>
      <c r="D11" s="255">
        <v>1.5</v>
      </c>
      <c r="E11" s="255"/>
      <c r="F11" s="128" t="s">
        <v>149</v>
      </c>
      <c r="G11" s="129"/>
      <c r="H11" s="219" t="s">
        <v>153</v>
      </c>
      <c r="I11" s="219"/>
      <c r="J11" s="145" t="s">
        <v>163</v>
      </c>
      <c r="K11" s="146" t="s">
        <v>167</v>
      </c>
      <c r="L11" s="124"/>
      <c r="M11" s="124"/>
      <c r="N11" s="147"/>
      <c r="O11" s="124"/>
      <c r="P11" s="124"/>
      <c r="Q11" s="124"/>
      <c r="R11" s="124"/>
      <c r="S11" s="124"/>
      <c r="T11" s="125"/>
      <c r="U11" s="124"/>
      <c r="V11" s="124"/>
      <c r="W11" s="124"/>
    </row>
    <row r="12" spans="1:23" ht="15.75" customHeight="1" thickBot="1" x14ac:dyDescent="0.25">
      <c r="A12" s="249"/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148"/>
      <c r="M12" s="148"/>
      <c r="N12" s="149"/>
      <c r="O12" s="148"/>
      <c r="P12" s="148"/>
      <c r="Q12" s="148"/>
      <c r="R12" s="148"/>
      <c r="S12" s="148"/>
      <c r="T12" s="150"/>
      <c r="U12" s="124"/>
      <c r="V12" s="124"/>
      <c r="W12" s="124"/>
    </row>
    <row r="13" spans="1:23" ht="94.5" customHeight="1" thickBot="1" x14ac:dyDescent="0.25">
      <c r="A13" s="229" t="s">
        <v>154</v>
      </c>
      <c r="B13" s="230"/>
      <c r="C13" s="230"/>
      <c r="D13" s="230"/>
      <c r="E13" s="231"/>
      <c r="F13" s="104" t="s">
        <v>11</v>
      </c>
      <c r="G13" s="76"/>
      <c r="H13" s="104" t="s">
        <v>13</v>
      </c>
      <c r="I13" s="151">
        <f>SUM(I16:I64)</f>
        <v>62410</v>
      </c>
      <c r="J13" s="250" t="s">
        <v>166</v>
      </c>
      <c r="K13" s="251"/>
      <c r="L13" s="124"/>
      <c r="M13" s="124"/>
      <c r="N13" s="124"/>
      <c r="O13" s="125"/>
      <c r="P13" s="124"/>
      <c r="Q13" s="124"/>
      <c r="R13" s="124"/>
      <c r="S13" s="124"/>
      <c r="T13" s="124"/>
      <c r="U13" s="197"/>
      <c r="V13" s="198"/>
      <c r="W13" s="124"/>
    </row>
    <row r="14" spans="1:23" ht="16.5" thickBot="1" x14ac:dyDescent="0.25">
      <c r="A14" s="124"/>
      <c r="B14" s="124"/>
      <c r="C14" s="124"/>
      <c r="D14" s="124"/>
      <c r="E14" s="124"/>
      <c r="F14" s="77"/>
      <c r="G14" s="77"/>
      <c r="H14" s="124"/>
      <c r="I14" s="152"/>
      <c r="J14" s="124"/>
      <c r="K14" s="153"/>
      <c r="L14" s="124"/>
      <c r="M14" s="78" t="s">
        <v>31</v>
      </c>
      <c r="N14" s="124"/>
      <c r="O14" s="124"/>
      <c r="P14" s="125"/>
      <c r="Q14" s="124"/>
      <c r="R14" s="124"/>
      <c r="S14" s="124"/>
      <c r="T14" s="124"/>
      <c r="U14" s="124"/>
      <c r="V14" s="124"/>
      <c r="W14" s="124"/>
    </row>
    <row r="15" spans="1:23" ht="102.75" customHeight="1" thickBot="1" x14ac:dyDescent="0.3">
      <c r="A15" s="246" t="s">
        <v>122</v>
      </c>
      <c r="B15" s="247"/>
      <c r="C15" s="247"/>
      <c r="D15" s="247"/>
      <c r="E15" s="248"/>
      <c r="F15" s="154" t="s">
        <v>21</v>
      </c>
      <c r="G15" s="155"/>
      <c r="H15" s="155" t="s">
        <v>17</v>
      </c>
      <c r="I15" s="156" t="s">
        <v>120</v>
      </c>
      <c r="J15" s="259" t="s">
        <v>150</v>
      </c>
      <c r="K15" s="260"/>
      <c r="L15" s="157" t="s">
        <v>119</v>
      </c>
      <c r="M15" s="158" t="s">
        <v>33</v>
      </c>
      <c r="N15" s="157" t="s">
        <v>34</v>
      </c>
      <c r="O15" s="159" t="s">
        <v>35</v>
      </c>
      <c r="P15" s="158" t="s">
        <v>36</v>
      </c>
      <c r="Q15" s="160" t="s">
        <v>120</v>
      </c>
      <c r="R15" s="160" t="s">
        <v>17</v>
      </c>
      <c r="S15" s="160" t="s">
        <v>87</v>
      </c>
      <c r="T15" s="161" t="s">
        <v>40</v>
      </c>
      <c r="U15" s="232" t="s">
        <v>165</v>
      </c>
      <c r="V15" s="233"/>
      <c r="W15" s="162" t="s">
        <v>151</v>
      </c>
    </row>
    <row r="16" spans="1:23" ht="18" x14ac:dyDescent="0.25">
      <c r="A16" s="254" t="s">
        <v>139</v>
      </c>
      <c r="B16" s="254"/>
      <c r="C16" s="254"/>
      <c r="D16" s="254"/>
      <c r="E16" s="254"/>
      <c r="F16" s="105">
        <v>1</v>
      </c>
      <c r="G16" s="163"/>
      <c r="H16" s="106"/>
      <c r="I16" s="164">
        <f>SUM((F16*H16))</f>
        <v>0</v>
      </c>
      <c r="J16" s="252"/>
      <c r="K16" s="253"/>
      <c r="L16" s="89">
        <f>$B$6</f>
        <v>2125015</v>
      </c>
      <c r="M16" s="79" t="s">
        <v>39</v>
      </c>
      <c r="N16" s="79">
        <v>1</v>
      </c>
      <c r="O16" s="80" t="str">
        <f>CONCATENATE(A16," - ",J16,K16,)</f>
        <v xml:space="preserve">EXTERIOR: - </v>
      </c>
      <c r="P16" s="79">
        <f>$F16</f>
        <v>1</v>
      </c>
      <c r="Q16" s="81">
        <f>$I16</f>
        <v>0</v>
      </c>
      <c r="R16" s="81">
        <f t="shared" ref="R16:R64" si="0">$H16</f>
        <v>0</v>
      </c>
      <c r="S16" s="82">
        <f t="shared" ref="S16:S64" si="1">$S$10</f>
        <v>1111</v>
      </c>
      <c r="T16" s="161" t="s">
        <v>41</v>
      </c>
      <c r="U16" s="234"/>
      <c r="V16" s="235"/>
      <c r="W16" s="165"/>
    </row>
    <row r="17" spans="1:23" s="82" customFormat="1" ht="37.5" customHeight="1" x14ac:dyDescent="0.2">
      <c r="A17" s="107" t="s">
        <v>136</v>
      </c>
      <c r="B17" s="108"/>
      <c r="C17" s="108"/>
      <c r="D17" s="108"/>
      <c r="E17" s="108"/>
      <c r="F17" s="96">
        <v>1</v>
      </c>
      <c r="G17" s="166"/>
      <c r="H17" s="97">
        <v>1700</v>
      </c>
      <c r="I17" s="167">
        <f t="shared" ref="I17:I44" si="2">SUM((F17*H17))</f>
        <v>1700</v>
      </c>
      <c r="J17" s="215" t="s">
        <v>183</v>
      </c>
      <c r="K17" s="236"/>
      <c r="L17" s="89">
        <f t="shared" ref="L17:L64" si="3">$B$6</f>
        <v>2125015</v>
      </c>
      <c r="M17" s="79" t="s">
        <v>39</v>
      </c>
      <c r="N17" s="79">
        <v>2</v>
      </c>
      <c r="O17" s="80" t="str">
        <f t="shared" ref="O17:O64" si="4">CONCATENATE(A17," - ",J17,K17,)</f>
        <v>EXTERIOR DOORS/HARDWARE - replace front and side metal doors and primed wood jambs. Replace door to basement, includes new hardwares</v>
      </c>
      <c r="P17" s="79">
        <f t="shared" ref="P17:P64" si="5">$F17</f>
        <v>1</v>
      </c>
      <c r="Q17" s="81">
        <f t="shared" ref="Q17:Q64" si="6">$I17</f>
        <v>1700</v>
      </c>
      <c r="R17" s="81">
        <f t="shared" si="0"/>
        <v>1700</v>
      </c>
      <c r="S17" s="82">
        <f t="shared" si="1"/>
        <v>1111</v>
      </c>
      <c r="T17" s="79" t="s">
        <v>41</v>
      </c>
      <c r="U17" s="209"/>
      <c r="V17" s="210"/>
      <c r="W17" s="168"/>
    </row>
    <row r="18" spans="1:23" s="82" customFormat="1" ht="49.5" customHeight="1" x14ac:dyDescent="0.2">
      <c r="A18" s="107" t="s">
        <v>44</v>
      </c>
      <c r="B18" s="108"/>
      <c r="C18" s="108"/>
      <c r="D18" s="108"/>
      <c r="E18" s="108"/>
      <c r="F18" s="96">
        <v>1</v>
      </c>
      <c r="G18" s="166"/>
      <c r="H18" s="97">
        <v>7150</v>
      </c>
      <c r="I18" s="167">
        <f t="shared" si="2"/>
        <v>7150</v>
      </c>
      <c r="J18" s="215" t="s">
        <v>197</v>
      </c>
      <c r="K18" s="236"/>
      <c r="L18" s="89">
        <f t="shared" si="3"/>
        <v>2125015</v>
      </c>
      <c r="M18" s="79" t="s">
        <v>39</v>
      </c>
      <c r="N18" s="79">
        <v>3</v>
      </c>
      <c r="O18" s="80" t="str">
        <f t="shared" si="4"/>
        <v>EXTERIOR PAINT - scrape and paint (1) color damaged siding on house and garage $6900, remove the 3 dark color bars on the siding located under window at the front  $250</v>
      </c>
      <c r="P18" s="79">
        <f t="shared" si="5"/>
        <v>1</v>
      </c>
      <c r="Q18" s="81">
        <f t="shared" si="6"/>
        <v>7150</v>
      </c>
      <c r="R18" s="81">
        <f t="shared" si="0"/>
        <v>7150</v>
      </c>
      <c r="S18" s="82">
        <f t="shared" si="1"/>
        <v>1111</v>
      </c>
      <c r="T18" s="79" t="s">
        <v>41</v>
      </c>
      <c r="U18" s="209"/>
      <c r="V18" s="210"/>
      <c r="W18" s="168"/>
    </row>
    <row r="19" spans="1:23" s="82" customFormat="1" ht="40.5" customHeight="1" x14ac:dyDescent="0.2">
      <c r="A19" s="107" t="s">
        <v>45</v>
      </c>
      <c r="B19" s="108"/>
      <c r="C19" s="108"/>
      <c r="D19" s="108"/>
      <c r="E19" s="108"/>
      <c r="F19" s="96">
        <v>1</v>
      </c>
      <c r="G19" s="166"/>
      <c r="H19" s="97">
        <v>675</v>
      </c>
      <c r="I19" s="167">
        <f t="shared" si="2"/>
        <v>675</v>
      </c>
      <c r="J19" s="237" t="s">
        <v>178</v>
      </c>
      <c r="K19" s="238"/>
      <c r="L19" s="89">
        <f t="shared" si="3"/>
        <v>2125015</v>
      </c>
      <c r="M19" s="79" t="s">
        <v>39</v>
      </c>
      <c r="N19" s="79">
        <v>4</v>
      </c>
      <c r="O19" s="80" t="str">
        <f t="shared" si="4"/>
        <v xml:space="preserve">POWER WASH EXTERIOR - pressure wash metal siding, soffit, and fascia </v>
      </c>
      <c r="P19" s="79">
        <f t="shared" si="5"/>
        <v>1</v>
      </c>
      <c r="Q19" s="81">
        <f t="shared" si="6"/>
        <v>675</v>
      </c>
      <c r="R19" s="81">
        <f t="shared" si="0"/>
        <v>675</v>
      </c>
      <c r="S19" s="82">
        <f t="shared" si="1"/>
        <v>1111</v>
      </c>
      <c r="T19" s="79" t="s">
        <v>41</v>
      </c>
      <c r="U19" s="221"/>
      <c r="V19" s="222"/>
      <c r="W19" s="168"/>
    </row>
    <row r="20" spans="1:23" s="82" customFormat="1" ht="30" customHeight="1" x14ac:dyDescent="0.2">
      <c r="A20" s="107" t="s">
        <v>137</v>
      </c>
      <c r="B20" s="108"/>
      <c r="C20" s="108"/>
      <c r="D20" s="108"/>
      <c r="E20" s="108"/>
      <c r="F20" s="96">
        <v>1</v>
      </c>
      <c r="G20" s="166"/>
      <c r="H20" s="97">
        <v>4650</v>
      </c>
      <c r="I20" s="167">
        <f t="shared" si="2"/>
        <v>4650</v>
      </c>
      <c r="J20" s="215" t="s">
        <v>181</v>
      </c>
      <c r="K20" s="236"/>
      <c r="L20" s="89">
        <f t="shared" si="3"/>
        <v>2125015</v>
      </c>
      <c r="M20" s="79" t="s">
        <v>39</v>
      </c>
      <c r="N20" s="79">
        <v>5</v>
      </c>
      <c r="O20" s="80" t="str">
        <f t="shared" si="4"/>
        <v xml:space="preserve">EXTERIOR TRIM/SIDING/FASCIA/SOFFITS - repair any rotted, damaged wood, Scrape and paint eaves and soffits (1) color, replace (4) vinyl window units on garage </v>
      </c>
      <c r="P20" s="79">
        <f t="shared" si="5"/>
        <v>1</v>
      </c>
      <c r="Q20" s="81">
        <f t="shared" si="6"/>
        <v>4650</v>
      </c>
      <c r="R20" s="81">
        <f t="shared" si="0"/>
        <v>4650</v>
      </c>
      <c r="S20" s="82">
        <f t="shared" si="1"/>
        <v>1111</v>
      </c>
      <c r="T20" s="79" t="s">
        <v>41</v>
      </c>
      <c r="U20" s="221"/>
      <c r="V20" s="222"/>
      <c r="W20" s="168"/>
    </row>
    <row r="21" spans="1:23" s="82" customFormat="1" ht="48" customHeight="1" x14ac:dyDescent="0.2">
      <c r="A21" s="107" t="s">
        <v>138</v>
      </c>
      <c r="B21" s="108"/>
      <c r="C21" s="108"/>
      <c r="D21" s="108"/>
      <c r="E21" s="108"/>
      <c r="F21" s="96">
        <v>1</v>
      </c>
      <c r="G21" s="166"/>
      <c r="H21" s="97">
        <v>650</v>
      </c>
      <c r="I21" s="167">
        <f t="shared" si="2"/>
        <v>650</v>
      </c>
      <c r="J21" s="215" t="s">
        <v>184</v>
      </c>
      <c r="K21" s="239"/>
      <c r="L21" s="89">
        <f t="shared" si="3"/>
        <v>2125015</v>
      </c>
      <c r="M21" s="79" t="s">
        <v>39</v>
      </c>
      <c r="N21" s="79">
        <v>6</v>
      </c>
      <c r="O21" s="80" t="str">
        <f t="shared" si="4"/>
        <v xml:space="preserve">ENTRY and/or REAR PORCH/STEPS/RAILING  - remove small ramp at entrance door at the left side of the house </v>
      </c>
      <c r="P21" s="79">
        <f t="shared" si="5"/>
        <v>1</v>
      </c>
      <c r="Q21" s="81">
        <f t="shared" si="6"/>
        <v>650</v>
      </c>
      <c r="R21" s="81">
        <f t="shared" si="0"/>
        <v>650</v>
      </c>
      <c r="S21" s="82">
        <f t="shared" si="1"/>
        <v>1111</v>
      </c>
      <c r="T21" s="79" t="s">
        <v>41</v>
      </c>
      <c r="U21" s="209"/>
      <c r="V21" s="210"/>
      <c r="W21" s="168"/>
    </row>
    <row r="22" spans="1:23" s="82" customFormat="1" ht="53.25" customHeight="1" x14ac:dyDescent="0.2">
      <c r="A22" s="107" t="s">
        <v>46</v>
      </c>
      <c r="B22" s="227" t="s">
        <v>88</v>
      </c>
      <c r="C22" s="228"/>
      <c r="D22" s="228"/>
      <c r="E22" s="228"/>
      <c r="F22" s="169">
        <v>1</v>
      </c>
      <c r="G22" s="166"/>
      <c r="H22" s="170">
        <v>15555</v>
      </c>
      <c r="I22" s="167">
        <f t="shared" si="2"/>
        <v>15555</v>
      </c>
      <c r="J22" s="215" t="s">
        <v>196</v>
      </c>
      <c r="K22" s="240"/>
      <c r="L22" s="89">
        <f t="shared" si="3"/>
        <v>2125015</v>
      </c>
      <c r="M22" s="79" t="s">
        <v>39</v>
      </c>
      <c r="N22" s="79">
        <v>7</v>
      </c>
      <c r="O22" s="80" t="str">
        <f t="shared" si="4"/>
        <v>ROOF - Remove and replace roofing with 30 yr architectural shingles on house and garage $15,555</v>
      </c>
      <c r="P22" s="79">
        <f t="shared" si="5"/>
        <v>1</v>
      </c>
      <c r="Q22" s="81">
        <f t="shared" si="6"/>
        <v>15555</v>
      </c>
      <c r="R22" s="81">
        <f t="shared" si="0"/>
        <v>15555</v>
      </c>
      <c r="S22" s="82">
        <f t="shared" si="1"/>
        <v>1111</v>
      </c>
      <c r="T22" s="79" t="s">
        <v>41</v>
      </c>
      <c r="U22" s="221"/>
      <c r="V22" s="222"/>
      <c r="W22" s="168"/>
    </row>
    <row r="23" spans="1:23" s="82" customFormat="1" ht="46.5" customHeight="1" x14ac:dyDescent="0.2">
      <c r="A23" s="107" t="s">
        <v>25</v>
      </c>
      <c r="B23" s="108"/>
      <c r="C23" s="108"/>
      <c r="D23" s="108"/>
      <c r="E23" s="108"/>
      <c r="F23" s="96">
        <v>1</v>
      </c>
      <c r="G23" s="166"/>
      <c r="H23" s="97">
        <v>3985</v>
      </c>
      <c r="I23" s="167">
        <f t="shared" si="2"/>
        <v>3985</v>
      </c>
      <c r="J23" s="215" t="s">
        <v>185</v>
      </c>
      <c r="K23" s="216"/>
      <c r="L23" s="89">
        <f t="shared" si="3"/>
        <v>2125015</v>
      </c>
      <c r="M23" s="79" t="s">
        <v>39</v>
      </c>
      <c r="N23" s="79">
        <v>8</v>
      </c>
      <c r="O23" s="80" t="str">
        <f t="shared" si="4"/>
        <v xml:space="preserve">WINDOWS - replace (2) vinyl window units; (1) rear and (1) large left side, custom size andersen windows </v>
      </c>
      <c r="P23" s="79">
        <f t="shared" si="5"/>
        <v>1</v>
      </c>
      <c r="Q23" s="81">
        <f t="shared" si="6"/>
        <v>3985</v>
      </c>
      <c r="R23" s="81">
        <f t="shared" si="0"/>
        <v>3985</v>
      </c>
      <c r="S23" s="82">
        <f t="shared" si="1"/>
        <v>1111</v>
      </c>
      <c r="T23" s="79" t="s">
        <v>41</v>
      </c>
      <c r="U23" s="209"/>
      <c r="V23" s="210"/>
      <c r="W23" s="168"/>
    </row>
    <row r="24" spans="1:23" s="82" customFormat="1" ht="33" customHeight="1" x14ac:dyDescent="0.2">
      <c r="A24" s="107" t="s">
        <v>22</v>
      </c>
      <c r="B24" s="108"/>
      <c r="C24" s="108"/>
      <c r="D24" s="108"/>
      <c r="E24" s="108"/>
      <c r="F24" s="96">
        <v>1</v>
      </c>
      <c r="G24" s="166"/>
      <c r="H24" s="97">
        <v>1210</v>
      </c>
      <c r="I24" s="167">
        <f t="shared" si="2"/>
        <v>1210</v>
      </c>
      <c r="J24" s="215" t="s">
        <v>189</v>
      </c>
      <c r="K24" s="236"/>
      <c r="L24" s="89">
        <f t="shared" si="3"/>
        <v>2125015</v>
      </c>
      <c r="M24" s="79" t="s">
        <v>39</v>
      </c>
      <c r="N24" s="79">
        <v>9</v>
      </c>
      <c r="O24" s="80" t="str">
        <f t="shared" si="4"/>
        <v xml:space="preserve">SCREENS - replace damaged screens on (2) windows on house, replace (2) storm doors on house </v>
      </c>
      <c r="P24" s="79">
        <f t="shared" si="5"/>
        <v>1</v>
      </c>
      <c r="Q24" s="81">
        <f t="shared" si="6"/>
        <v>1210</v>
      </c>
      <c r="R24" s="81">
        <f t="shared" si="0"/>
        <v>1210</v>
      </c>
      <c r="S24" s="82">
        <f t="shared" si="1"/>
        <v>1111</v>
      </c>
      <c r="T24" s="196" t="s">
        <v>41</v>
      </c>
      <c r="U24" s="209"/>
      <c r="V24" s="210"/>
      <c r="W24" s="168"/>
    </row>
    <row r="25" spans="1:23" s="82" customFormat="1" ht="30" customHeight="1" x14ac:dyDescent="0.2">
      <c r="A25" s="107" t="s">
        <v>23</v>
      </c>
      <c r="B25" s="108"/>
      <c r="C25" s="108"/>
      <c r="D25" s="108"/>
      <c r="E25" s="108"/>
      <c r="F25" s="96"/>
      <c r="G25" s="166"/>
      <c r="H25" s="97"/>
      <c r="I25" s="167">
        <f t="shared" si="2"/>
        <v>0</v>
      </c>
      <c r="J25" s="213"/>
      <c r="K25" s="214"/>
      <c r="L25" s="89">
        <f t="shared" si="3"/>
        <v>2125015</v>
      </c>
      <c r="M25" s="79" t="s">
        <v>39</v>
      </c>
      <c r="N25" s="79">
        <v>10</v>
      </c>
      <c r="O25" s="80" t="str">
        <f t="shared" si="4"/>
        <v xml:space="preserve">YARD CLEAN UP NEEDED - </v>
      </c>
      <c r="P25" s="79">
        <f t="shared" si="5"/>
        <v>0</v>
      </c>
      <c r="Q25" s="81">
        <f t="shared" si="6"/>
        <v>0</v>
      </c>
      <c r="R25" s="81">
        <f t="shared" si="0"/>
        <v>0</v>
      </c>
      <c r="S25" s="82">
        <f t="shared" si="1"/>
        <v>1111</v>
      </c>
      <c r="T25" s="79" t="s">
        <v>41</v>
      </c>
      <c r="U25" s="223"/>
      <c r="V25" s="224"/>
      <c r="W25" s="168"/>
    </row>
    <row r="26" spans="1:23" s="82" customFormat="1" ht="69.75" customHeight="1" x14ac:dyDescent="0.2">
      <c r="A26" s="107" t="s">
        <v>141</v>
      </c>
      <c r="B26" s="108"/>
      <c r="C26" s="108"/>
      <c r="D26" s="108"/>
      <c r="E26" s="108"/>
      <c r="F26" s="96"/>
      <c r="G26" s="166"/>
      <c r="H26" s="97"/>
      <c r="I26" s="167">
        <f t="shared" si="2"/>
        <v>0</v>
      </c>
      <c r="J26" s="213"/>
      <c r="K26" s="214"/>
      <c r="L26" s="89">
        <f t="shared" si="3"/>
        <v>2125015</v>
      </c>
      <c r="M26" s="79" t="s">
        <v>39</v>
      </c>
      <c r="N26" s="79">
        <v>11</v>
      </c>
      <c r="O26" s="80" t="str">
        <f t="shared" si="4"/>
        <v xml:space="preserve">LANDSCAPE/POST-REHAB YARD CLEAN-UP - </v>
      </c>
      <c r="P26" s="79">
        <f t="shared" si="5"/>
        <v>0</v>
      </c>
      <c r="Q26" s="81">
        <f t="shared" si="6"/>
        <v>0</v>
      </c>
      <c r="R26" s="81">
        <f t="shared" si="0"/>
        <v>0</v>
      </c>
      <c r="S26" s="82">
        <f t="shared" si="1"/>
        <v>1111</v>
      </c>
      <c r="T26" s="79" t="s">
        <v>41</v>
      </c>
      <c r="U26" s="221"/>
      <c r="V26" s="222"/>
      <c r="W26" s="168"/>
    </row>
    <row r="27" spans="1:23" s="82" customFormat="1" ht="15.75" customHeight="1" x14ac:dyDescent="0.2">
      <c r="A27" s="107"/>
      <c r="B27" s="108"/>
      <c r="C27" s="108"/>
      <c r="D27" s="108"/>
      <c r="E27" s="108"/>
      <c r="F27" s="96"/>
      <c r="G27" s="98"/>
      <c r="H27" s="97"/>
      <c r="I27" s="167">
        <f t="shared" si="2"/>
        <v>0</v>
      </c>
      <c r="J27" s="213"/>
      <c r="K27" s="214"/>
      <c r="L27" s="89">
        <f t="shared" si="3"/>
        <v>2125015</v>
      </c>
      <c r="M27" s="79" t="s">
        <v>39</v>
      </c>
      <c r="N27" s="79">
        <v>12</v>
      </c>
      <c r="O27" s="80" t="str">
        <f t="shared" si="4"/>
        <v xml:space="preserve"> - </v>
      </c>
      <c r="P27" s="79">
        <f t="shared" si="5"/>
        <v>0</v>
      </c>
      <c r="Q27" s="81">
        <f t="shared" si="6"/>
        <v>0</v>
      </c>
      <c r="R27" s="81">
        <f t="shared" si="0"/>
        <v>0</v>
      </c>
      <c r="S27" s="82">
        <f t="shared" si="1"/>
        <v>1111</v>
      </c>
      <c r="T27" s="79" t="s">
        <v>41</v>
      </c>
      <c r="U27" s="225"/>
      <c r="V27" s="226"/>
      <c r="W27" s="168"/>
    </row>
    <row r="28" spans="1:23" s="82" customFormat="1" ht="28.5" customHeight="1" x14ac:dyDescent="0.2">
      <c r="A28" s="107" t="s">
        <v>142</v>
      </c>
      <c r="B28" s="108"/>
      <c r="C28" s="108"/>
      <c r="D28" s="108"/>
      <c r="E28" s="108"/>
      <c r="F28" s="96"/>
      <c r="G28" s="98"/>
      <c r="H28" s="97"/>
      <c r="I28" s="167">
        <f t="shared" si="2"/>
        <v>0</v>
      </c>
      <c r="J28" s="213"/>
      <c r="K28" s="214"/>
      <c r="L28" s="89">
        <f t="shared" si="3"/>
        <v>2125015</v>
      </c>
      <c r="M28" s="79" t="s">
        <v>39</v>
      </c>
      <c r="N28" s="79">
        <v>13</v>
      </c>
      <c r="O28" s="80" t="str">
        <f t="shared" si="4"/>
        <v xml:space="preserve">FENCE/GATE - </v>
      </c>
      <c r="P28" s="79">
        <f t="shared" si="5"/>
        <v>0</v>
      </c>
      <c r="Q28" s="81">
        <f t="shared" si="6"/>
        <v>0</v>
      </c>
      <c r="R28" s="81">
        <f t="shared" si="0"/>
        <v>0</v>
      </c>
      <c r="S28" s="82">
        <f t="shared" si="1"/>
        <v>1111</v>
      </c>
      <c r="T28" s="79" t="s">
        <v>41</v>
      </c>
      <c r="U28" s="221"/>
      <c r="V28" s="222"/>
      <c r="W28" s="168"/>
    </row>
    <row r="29" spans="1:23" s="82" customFormat="1" ht="48" customHeight="1" x14ac:dyDescent="0.2">
      <c r="A29" s="107" t="s">
        <v>3</v>
      </c>
      <c r="B29" s="108"/>
      <c r="C29" s="108"/>
      <c r="D29" s="108"/>
      <c r="E29" s="108"/>
      <c r="F29" s="96"/>
      <c r="G29" s="98"/>
      <c r="H29" s="97"/>
      <c r="I29" s="167">
        <f t="shared" si="2"/>
        <v>0</v>
      </c>
      <c r="J29" s="213"/>
      <c r="K29" s="214"/>
      <c r="L29" s="89">
        <f t="shared" si="3"/>
        <v>2125015</v>
      </c>
      <c r="M29" s="79" t="s">
        <v>39</v>
      </c>
      <c r="N29" s="79">
        <v>14</v>
      </c>
      <c r="O29" s="80" t="str">
        <f t="shared" si="4"/>
        <v xml:space="preserve">GUTTERS/DOWNSPOUTS - </v>
      </c>
      <c r="P29" s="79">
        <f t="shared" si="5"/>
        <v>0</v>
      </c>
      <c r="Q29" s="81">
        <f t="shared" si="6"/>
        <v>0</v>
      </c>
      <c r="R29" s="81">
        <f t="shared" si="0"/>
        <v>0</v>
      </c>
      <c r="S29" s="82">
        <f t="shared" si="1"/>
        <v>1111</v>
      </c>
      <c r="T29" s="79" t="s">
        <v>41</v>
      </c>
      <c r="U29" s="221"/>
      <c r="V29" s="222"/>
      <c r="W29" s="168"/>
    </row>
    <row r="30" spans="1:23" s="82" customFormat="1" ht="15.75" customHeight="1" x14ac:dyDescent="0.2">
      <c r="A30" s="107" t="s">
        <v>0</v>
      </c>
      <c r="B30" s="108"/>
      <c r="C30" s="108"/>
      <c r="D30" s="108"/>
      <c r="E30" s="108"/>
      <c r="F30" s="96"/>
      <c r="G30" s="98"/>
      <c r="H30" s="97"/>
      <c r="I30" s="167">
        <f t="shared" si="2"/>
        <v>0</v>
      </c>
      <c r="J30" s="213"/>
      <c r="K30" s="214"/>
      <c r="L30" s="89">
        <f t="shared" si="3"/>
        <v>2125015</v>
      </c>
      <c r="M30" s="79" t="s">
        <v>39</v>
      </c>
      <c r="N30" s="79">
        <v>15</v>
      </c>
      <c r="O30" s="80" t="str">
        <f t="shared" si="4"/>
        <v xml:space="preserve">HVAC CONDENSER/DISCONNECT - </v>
      </c>
      <c r="P30" s="79">
        <f t="shared" si="5"/>
        <v>0</v>
      </c>
      <c r="Q30" s="81">
        <f t="shared" si="6"/>
        <v>0</v>
      </c>
      <c r="R30" s="81">
        <f t="shared" si="0"/>
        <v>0</v>
      </c>
      <c r="S30" s="82">
        <f t="shared" si="1"/>
        <v>1111</v>
      </c>
      <c r="T30" s="79" t="s">
        <v>41</v>
      </c>
      <c r="U30" s="225"/>
      <c r="V30" s="226"/>
      <c r="W30" s="168"/>
    </row>
    <row r="31" spans="1:23" s="82" customFormat="1" ht="28.5" customHeight="1" x14ac:dyDescent="0.2">
      <c r="A31" s="107" t="s">
        <v>47</v>
      </c>
      <c r="B31" s="108"/>
      <c r="C31" s="108"/>
      <c r="D31" s="108"/>
      <c r="E31" s="108"/>
      <c r="F31" s="96">
        <v>1</v>
      </c>
      <c r="G31" s="98"/>
      <c r="H31" s="97">
        <v>3500</v>
      </c>
      <c r="I31" s="167">
        <f t="shared" si="2"/>
        <v>3500</v>
      </c>
      <c r="J31" s="215" t="s">
        <v>194</v>
      </c>
      <c r="K31" s="216"/>
      <c r="L31" s="89">
        <f t="shared" si="3"/>
        <v>2125015</v>
      </c>
      <c r="M31" s="79" t="s">
        <v>39</v>
      </c>
      <c r="N31" s="79">
        <v>16</v>
      </c>
      <c r="O31" s="80" t="str">
        <f t="shared" si="4"/>
        <v xml:space="preserve">FOUNDATION - Tuck point interior/exterior of foundation as necessary </v>
      </c>
      <c r="P31" s="79">
        <f t="shared" si="5"/>
        <v>1</v>
      </c>
      <c r="Q31" s="81">
        <f t="shared" si="6"/>
        <v>3500</v>
      </c>
      <c r="R31" s="81">
        <f t="shared" si="0"/>
        <v>3500</v>
      </c>
      <c r="S31" s="82">
        <f t="shared" si="1"/>
        <v>1111</v>
      </c>
      <c r="T31" s="79" t="s">
        <v>41</v>
      </c>
      <c r="U31" s="225"/>
      <c r="V31" s="226"/>
      <c r="W31" s="168"/>
    </row>
    <row r="32" spans="1:23" s="82" customFormat="1" ht="60" customHeight="1" x14ac:dyDescent="0.2">
      <c r="A32" s="107" t="s">
        <v>47</v>
      </c>
      <c r="B32" s="108"/>
      <c r="C32" s="108"/>
      <c r="D32" s="108"/>
      <c r="E32" s="108"/>
      <c r="F32" s="96">
        <v>1</v>
      </c>
      <c r="G32" s="98"/>
      <c r="H32" s="97">
        <v>2215</v>
      </c>
      <c r="I32" s="167">
        <f t="shared" si="2"/>
        <v>2215</v>
      </c>
      <c r="J32" s="215" t="s">
        <v>180</v>
      </c>
      <c r="K32" s="216"/>
      <c r="L32" s="89">
        <f t="shared" si="3"/>
        <v>2125015</v>
      </c>
      <c r="M32" s="79" t="s">
        <v>39</v>
      </c>
      <c r="N32" s="79">
        <v>17</v>
      </c>
      <c r="O32" s="80" t="str">
        <f t="shared" si="4"/>
        <v xml:space="preserve">FOUNDATION - scrape and paint foundation (1) white color on house and garage foundation </v>
      </c>
      <c r="P32" s="79">
        <f t="shared" si="5"/>
        <v>1</v>
      </c>
      <c r="Q32" s="81">
        <f t="shared" si="6"/>
        <v>2215</v>
      </c>
      <c r="R32" s="81">
        <f t="shared" si="0"/>
        <v>2215</v>
      </c>
      <c r="S32" s="82">
        <f t="shared" si="1"/>
        <v>1111</v>
      </c>
      <c r="T32" s="79" t="s">
        <v>41</v>
      </c>
      <c r="U32" s="221"/>
      <c r="V32" s="222"/>
      <c r="W32" s="168"/>
    </row>
    <row r="33" spans="1:23" s="82" customFormat="1" ht="38.25" customHeight="1" x14ac:dyDescent="0.2">
      <c r="A33" s="107" t="s">
        <v>47</v>
      </c>
      <c r="B33" s="108"/>
      <c r="C33" s="108"/>
      <c r="D33" s="108"/>
      <c r="E33" s="108"/>
      <c r="F33" s="96">
        <v>1</v>
      </c>
      <c r="G33" s="98"/>
      <c r="H33" s="97">
        <v>2680</v>
      </c>
      <c r="I33" s="167">
        <f t="shared" si="2"/>
        <v>2680</v>
      </c>
      <c r="J33" s="213" t="s">
        <v>190</v>
      </c>
      <c r="K33" s="214"/>
      <c r="L33" s="89">
        <f t="shared" si="3"/>
        <v>2125015</v>
      </c>
      <c r="M33" s="79" t="s">
        <v>39</v>
      </c>
      <c r="N33" s="79">
        <v>18</v>
      </c>
      <c r="O33" s="80" t="str">
        <f t="shared" si="4"/>
        <v>FOUNDATION - install plinth blocks as needed under posts in basement ad ensure adequate footing for load imposed</v>
      </c>
      <c r="P33" s="79">
        <f t="shared" si="5"/>
        <v>1</v>
      </c>
      <c r="Q33" s="81">
        <f t="shared" si="6"/>
        <v>2680</v>
      </c>
      <c r="R33" s="81">
        <f t="shared" si="0"/>
        <v>2680</v>
      </c>
      <c r="S33" s="82">
        <f t="shared" si="1"/>
        <v>1111</v>
      </c>
      <c r="T33" s="79" t="s">
        <v>41</v>
      </c>
      <c r="U33" s="225"/>
      <c r="V33" s="226"/>
      <c r="W33" s="168"/>
    </row>
    <row r="34" spans="1:23" s="82" customFormat="1" ht="15.75" customHeight="1" x14ac:dyDescent="0.2">
      <c r="A34" s="107" t="s">
        <v>130</v>
      </c>
      <c r="B34" s="108"/>
      <c r="C34" s="108"/>
      <c r="D34" s="108"/>
      <c r="E34" s="108"/>
      <c r="F34" s="96"/>
      <c r="G34" s="98"/>
      <c r="H34" s="97"/>
      <c r="I34" s="167">
        <f t="shared" si="2"/>
        <v>0</v>
      </c>
      <c r="J34" s="213"/>
      <c r="K34" s="214"/>
      <c r="L34" s="89">
        <f t="shared" si="3"/>
        <v>2125015</v>
      </c>
      <c r="M34" s="79" t="s">
        <v>39</v>
      </c>
      <c r="N34" s="79">
        <v>19</v>
      </c>
      <c r="O34" s="80" t="str">
        <f t="shared" si="4"/>
        <v xml:space="preserve">SEPTIC / CESSPOOL - </v>
      </c>
      <c r="P34" s="79">
        <f t="shared" si="5"/>
        <v>0</v>
      </c>
      <c r="Q34" s="81">
        <f t="shared" si="6"/>
        <v>0</v>
      </c>
      <c r="R34" s="81">
        <f t="shared" si="0"/>
        <v>0</v>
      </c>
      <c r="S34" s="82">
        <f t="shared" si="1"/>
        <v>1111</v>
      </c>
      <c r="T34" s="79" t="s">
        <v>41</v>
      </c>
      <c r="U34" s="225"/>
      <c r="V34" s="226"/>
      <c r="W34" s="168"/>
    </row>
    <row r="35" spans="1:23" s="82" customFormat="1" ht="15.75" customHeight="1" x14ac:dyDescent="0.2">
      <c r="A35" s="107" t="s">
        <v>143</v>
      </c>
      <c r="B35" s="108"/>
      <c r="C35" s="108"/>
      <c r="D35" s="108"/>
      <c r="E35" s="108"/>
      <c r="F35" s="96"/>
      <c r="G35" s="98"/>
      <c r="H35" s="97"/>
      <c r="I35" s="167">
        <f t="shared" si="2"/>
        <v>0</v>
      </c>
      <c r="J35" s="213"/>
      <c r="K35" s="214"/>
      <c r="L35" s="89">
        <f t="shared" si="3"/>
        <v>2125015</v>
      </c>
      <c r="M35" s="79" t="s">
        <v>39</v>
      </c>
      <c r="N35" s="79">
        <v>20</v>
      </c>
      <c r="O35" s="80" t="str">
        <f t="shared" si="4"/>
        <v xml:space="preserve">WELL/PUMP/MAIN LINE - </v>
      </c>
      <c r="P35" s="79">
        <f t="shared" si="5"/>
        <v>0</v>
      </c>
      <c r="Q35" s="81">
        <f t="shared" si="6"/>
        <v>0</v>
      </c>
      <c r="R35" s="81">
        <f t="shared" si="0"/>
        <v>0</v>
      </c>
      <c r="S35" s="82">
        <f t="shared" si="1"/>
        <v>1111</v>
      </c>
      <c r="T35" s="79" t="s">
        <v>41</v>
      </c>
      <c r="U35" s="225"/>
      <c r="V35" s="226"/>
      <c r="W35" s="168"/>
    </row>
    <row r="36" spans="1:23" s="82" customFormat="1" ht="78.75" customHeight="1" x14ac:dyDescent="0.2">
      <c r="A36" s="107" t="s">
        <v>26</v>
      </c>
      <c r="B36" s="108"/>
      <c r="C36" s="108"/>
      <c r="D36" s="108"/>
      <c r="E36" s="108"/>
      <c r="F36" s="96">
        <v>1</v>
      </c>
      <c r="G36" s="98"/>
      <c r="H36" s="97">
        <v>9150</v>
      </c>
      <c r="I36" s="167">
        <f t="shared" si="2"/>
        <v>9150</v>
      </c>
      <c r="J36" s="215" t="s">
        <v>188</v>
      </c>
      <c r="K36" s="216"/>
      <c r="L36" s="89">
        <f t="shared" si="3"/>
        <v>2125015</v>
      </c>
      <c r="M36" s="79" t="s">
        <v>39</v>
      </c>
      <c r="N36" s="79">
        <v>21</v>
      </c>
      <c r="O36" s="80" t="str">
        <f t="shared" si="4"/>
        <v xml:space="preserve">BREAKER OR WIRING - obtain electrical permit, upgrade electrical 100 panel, repair any unsafe wiring in home, install (8) box extensions on outlet boxes in wood paneling </v>
      </c>
      <c r="P36" s="79">
        <f t="shared" si="5"/>
        <v>1</v>
      </c>
      <c r="Q36" s="81">
        <f t="shared" si="6"/>
        <v>9150</v>
      </c>
      <c r="R36" s="81">
        <f t="shared" si="0"/>
        <v>9150</v>
      </c>
      <c r="S36" s="82">
        <f t="shared" si="1"/>
        <v>1111</v>
      </c>
      <c r="T36" s="79" t="s">
        <v>41</v>
      </c>
      <c r="U36" s="221"/>
      <c r="V36" s="226"/>
      <c r="W36" s="168"/>
    </row>
    <row r="37" spans="1:23" s="82" customFormat="1" ht="15.75" customHeight="1" x14ac:dyDescent="0.2">
      <c r="A37" s="107" t="s">
        <v>48</v>
      </c>
      <c r="B37" s="108"/>
      <c r="C37" s="108"/>
      <c r="D37" s="108"/>
      <c r="E37" s="108"/>
      <c r="F37" s="96"/>
      <c r="G37" s="166"/>
      <c r="H37" s="97"/>
      <c r="I37" s="167">
        <f t="shared" si="2"/>
        <v>0</v>
      </c>
      <c r="J37" s="213"/>
      <c r="K37" s="214"/>
      <c r="L37" s="89">
        <f t="shared" si="3"/>
        <v>2125015</v>
      </c>
      <c r="M37" s="79" t="s">
        <v>39</v>
      </c>
      <c r="N37" s="79">
        <v>22</v>
      </c>
      <c r="O37" s="80" t="str">
        <f t="shared" si="4"/>
        <v xml:space="preserve">SPRINKLER VALVES/TIMER - </v>
      </c>
      <c r="P37" s="79">
        <f t="shared" si="5"/>
        <v>0</v>
      </c>
      <c r="Q37" s="81">
        <f t="shared" si="6"/>
        <v>0</v>
      </c>
      <c r="R37" s="81">
        <f t="shared" si="0"/>
        <v>0</v>
      </c>
      <c r="S37" s="82">
        <f t="shared" si="1"/>
        <v>1111</v>
      </c>
      <c r="T37" s="79" t="s">
        <v>41</v>
      </c>
      <c r="U37" s="225"/>
      <c r="V37" s="226"/>
      <c r="W37" s="168"/>
    </row>
    <row r="38" spans="1:23" s="82" customFormat="1" ht="30" customHeight="1" x14ac:dyDescent="0.2">
      <c r="A38" s="107" t="s">
        <v>24</v>
      </c>
      <c r="B38" s="108"/>
      <c r="C38" s="108"/>
      <c r="D38" s="108"/>
      <c r="E38" s="108"/>
      <c r="F38" s="96">
        <v>1</v>
      </c>
      <c r="G38" s="98"/>
      <c r="H38" s="97"/>
      <c r="I38" s="167">
        <f t="shared" si="2"/>
        <v>0</v>
      </c>
      <c r="J38" s="213" t="s">
        <v>179</v>
      </c>
      <c r="K38" s="214"/>
      <c r="L38" s="89">
        <f t="shared" si="3"/>
        <v>2125015</v>
      </c>
      <c r="M38" s="79" t="s">
        <v>39</v>
      </c>
      <c r="N38" s="79">
        <v>23</v>
      </c>
      <c r="O38" s="80" t="str">
        <f t="shared" si="4"/>
        <v>EXTERIOR LIGHTING - see line 51</v>
      </c>
      <c r="P38" s="79">
        <f t="shared" si="5"/>
        <v>1</v>
      </c>
      <c r="Q38" s="81">
        <f t="shared" si="6"/>
        <v>0</v>
      </c>
      <c r="R38" s="81">
        <f t="shared" si="0"/>
        <v>0</v>
      </c>
      <c r="S38" s="82">
        <f t="shared" si="1"/>
        <v>1111</v>
      </c>
      <c r="T38" s="79" t="s">
        <v>41</v>
      </c>
      <c r="U38" s="221"/>
      <c r="V38" s="222"/>
      <c r="W38" s="168"/>
    </row>
    <row r="39" spans="1:23" s="82" customFormat="1" ht="30" customHeight="1" x14ac:dyDescent="0.2">
      <c r="A39" s="109" t="s">
        <v>4</v>
      </c>
      <c r="B39" s="109"/>
      <c r="C39" s="109"/>
      <c r="D39" s="108"/>
      <c r="E39" s="108"/>
      <c r="F39" s="96"/>
      <c r="G39" s="98"/>
      <c r="H39" s="97"/>
      <c r="I39" s="167">
        <f t="shared" si="2"/>
        <v>0</v>
      </c>
      <c r="J39" s="217"/>
      <c r="K39" s="218"/>
      <c r="L39" s="89">
        <f t="shared" si="3"/>
        <v>2125015</v>
      </c>
      <c r="M39" s="79" t="s">
        <v>39</v>
      </c>
      <c r="N39" s="79">
        <v>24</v>
      </c>
      <c r="O39" s="80" t="str">
        <f t="shared" si="4"/>
        <v xml:space="preserve">DRIVEWAY/CONCRETE FLATWORK/GARAGE FLOOR - </v>
      </c>
      <c r="P39" s="79">
        <f t="shared" si="5"/>
        <v>0</v>
      </c>
      <c r="Q39" s="81">
        <f t="shared" si="6"/>
        <v>0</v>
      </c>
      <c r="R39" s="81">
        <f t="shared" si="0"/>
        <v>0</v>
      </c>
      <c r="S39" s="82">
        <f t="shared" si="1"/>
        <v>1111</v>
      </c>
      <c r="T39" s="79" t="s">
        <v>41</v>
      </c>
      <c r="U39" s="221"/>
      <c r="V39" s="222"/>
      <c r="W39" s="168"/>
    </row>
    <row r="40" spans="1:23" s="82" customFormat="1" ht="63.75" customHeight="1" x14ac:dyDescent="0.2">
      <c r="A40" s="107" t="s">
        <v>144</v>
      </c>
      <c r="B40" s="110"/>
      <c r="C40" s="110"/>
      <c r="D40" s="108"/>
      <c r="E40" s="108"/>
      <c r="F40" s="96"/>
      <c r="G40" s="98"/>
      <c r="H40" s="97"/>
      <c r="I40" s="167">
        <f t="shared" si="2"/>
        <v>0</v>
      </c>
      <c r="J40" s="213"/>
      <c r="K40" s="214"/>
      <c r="L40" s="89">
        <f t="shared" si="3"/>
        <v>2125015</v>
      </c>
      <c r="M40" s="79" t="s">
        <v>39</v>
      </c>
      <c r="N40" s="79">
        <v>25</v>
      </c>
      <c r="O40" s="80" t="str">
        <f t="shared" si="4"/>
        <v xml:space="preserve">REAR DECK/PATIO COVER/ POOL DECK/RAILING - </v>
      </c>
      <c r="P40" s="79">
        <f t="shared" si="5"/>
        <v>0</v>
      </c>
      <c r="Q40" s="81">
        <f t="shared" si="6"/>
        <v>0</v>
      </c>
      <c r="R40" s="81">
        <f t="shared" si="0"/>
        <v>0</v>
      </c>
      <c r="S40" s="82">
        <f t="shared" si="1"/>
        <v>1111</v>
      </c>
      <c r="T40" s="79" t="s">
        <v>41</v>
      </c>
      <c r="U40" s="221"/>
      <c r="V40" s="222"/>
      <c r="W40" s="168"/>
    </row>
    <row r="41" spans="1:23" s="82" customFormat="1" ht="26.25" customHeight="1" x14ac:dyDescent="0.2">
      <c r="A41" s="107" t="s">
        <v>192</v>
      </c>
      <c r="B41" s="110"/>
      <c r="C41" s="110"/>
      <c r="D41" s="108"/>
      <c r="E41" s="108"/>
      <c r="F41" s="96">
        <v>1</v>
      </c>
      <c r="G41" s="98"/>
      <c r="H41" s="97">
        <v>985</v>
      </c>
      <c r="I41" s="167">
        <f t="shared" si="2"/>
        <v>985</v>
      </c>
      <c r="J41" s="213" t="s">
        <v>193</v>
      </c>
      <c r="K41" s="214"/>
      <c r="L41" s="89">
        <f t="shared" si="3"/>
        <v>2125015</v>
      </c>
      <c r="M41" s="79" t="s">
        <v>39</v>
      </c>
      <c r="N41" s="79">
        <v>26</v>
      </c>
      <c r="O41" s="80" t="str">
        <f t="shared" si="4"/>
        <v xml:space="preserve">SPIGOT  - move and install frost free spigot </v>
      </c>
      <c r="P41" s="79">
        <f t="shared" si="5"/>
        <v>1</v>
      </c>
      <c r="Q41" s="81">
        <f t="shared" si="6"/>
        <v>985</v>
      </c>
      <c r="R41" s="81">
        <f t="shared" si="0"/>
        <v>985</v>
      </c>
      <c r="S41" s="82">
        <f t="shared" si="1"/>
        <v>1111</v>
      </c>
      <c r="T41" s="79" t="s">
        <v>41</v>
      </c>
      <c r="U41" s="225"/>
      <c r="V41" s="226"/>
      <c r="W41" s="168"/>
    </row>
    <row r="42" spans="1:23" s="82" customFormat="1" ht="31.5" customHeight="1" x14ac:dyDescent="0.2">
      <c r="A42" s="107" t="s">
        <v>145</v>
      </c>
      <c r="B42" s="110"/>
      <c r="C42" s="110"/>
      <c r="D42" s="108"/>
      <c r="E42" s="108"/>
      <c r="F42" s="96"/>
      <c r="G42" s="98"/>
      <c r="H42" s="97"/>
      <c r="I42" s="167">
        <f t="shared" si="2"/>
        <v>0</v>
      </c>
      <c r="J42" s="213"/>
      <c r="K42" s="214"/>
      <c r="L42" s="89">
        <f t="shared" si="3"/>
        <v>2125015</v>
      </c>
      <c r="M42" s="79" t="s">
        <v>39</v>
      </c>
      <c r="N42" s="79">
        <v>27</v>
      </c>
      <c r="O42" s="80" t="str">
        <f t="shared" si="4"/>
        <v xml:space="preserve">OUTBUILDING/SHED - </v>
      </c>
      <c r="P42" s="79">
        <f t="shared" si="5"/>
        <v>0</v>
      </c>
      <c r="Q42" s="81">
        <f t="shared" si="6"/>
        <v>0</v>
      </c>
      <c r="R42" s="81">
        <f t="shared" si="0"/>
        <v>0</v>
      </c>
      <c r="S42" s="82">
        <f t="shared" si="1"/>
        <v>1111</v>
      </c>
      <c r="T42" s="79"/>
      <c r="U42" s="221"/>
      <c r="V42" s="222"/>
      <c r="W42" s="168"/>
    </row>
    <row r="43" spans="1:23" s="82" customFormat="1" ht="15.75" customHeight="1" x14ac:dyDescent="0.2">
      <c r="A43" s="118" t="s">
        <v>152</v>
      </c>
      <c r="B43" s="118"/>
      <c r="C43" s="110"/>
      <c r="D43" s="108"/>
      <c r="E43" s="108"/>
      <c r="F43" s="96">
        <v>1</v>
      </c>
      <c r="G43" s="98"/>
      <c r="H43" s="97">
        <v>100</v>
      </c>
      <c r="I43" s="167">
        <f t="shared" si="2"/>
        <v>100</v>
      </c>
      <c r="J43" s="213" t="s">
        <v>191</v>
      </c>
      <c r="K43" s="214"/>
      <c r="L43" s="89">
        <f t="shared" si="3"/>
        <v>2125015</v>
      </c>
      <c r="M43" s="79" t="s">
        <v>39</v>
      </c>
      <c r="N43" s="79">
        <v>28</v>
      </c>
      <c r="O43" s="80" t="str">
        <f t="shared" si="4"/>
        <v xml:space="preserve">MAILBOX AND HOUSE NUMBERS  - install house numbers </v>
      </c>
      <c r="P43" s="79">
        <f t="shared" si="5"/>
        <v>1</v>
      </c>
      <c r="Q43" s="81">
        <f t="shared" si="6"/>
        <v>100</v>
      </c>
      <c r="R43" s="81">
        <f t="shared" si="0"/>
        <v>100</v>
      </c>
      <c r="S43" s="82">
        <f t="shared" si="1"/>
        <v>1111</v>
      </c>
      <c r="T43" s="79" t="s">
        <v>41</v>
      </c>
      <c r="U43" s="221"/>
      <c r="V43" s="222"/>
      <c r="W43" s="168"/>
    </row>
    <row r="44" spans="1:23" ht="18" x14ac:dyDescent="0.2">
      <c r="A44" s="288" t="s">
        <v>140</v>
      </c>
      <c r="B44" s="288"/>
      <c r="C44" s="288"/>
      <c r="D44" s="288"/>
      <c r="E44" s="288"/>
      <c r="F44" s="96">
        <v>1</v>
      </c>
      <c r="G44" s="171"/>
      <c r="H44" s="97"/>
      <c r="I44" s="167">
        <f t="shared" si="2"/>
        <v>0</v>
      </c>
      <c r="J44" s="220"/>
      <c r="K44" s="214"/>
      <c r="L44" s="89">
        <f t="shared" si="3"/>
        <v>2125015</v>
      </c>
      <c r="M44" s="79" t="s">
        <v>39</v>
      </c>
      <c r="N44" s="79">
        <v>29</v>
      </c>
      <c r="O44" s="80" t="str">
        <f t="shared" si="4"/>
        <v xml:space="preserve">INTERIOR:  - </v>
      </c>
      <c r="P44" s="79">
        <f t="shared" si="5"/>
        <v>1</v>
      </c>
      <c r="Q44" s="81">
        <f t="shared" si="6"/>
        <v>0</v>
      </c>
      <c r="R44" s="81">
        <f t="shared" si="0"/>
        <v>0</v>
      </c>
      <c r="S44" s="82">
        <f t="shared" si="1"/>
        <v>1111</v>
      </c>
      <c r="T44" s="161" t="s">
        <v>41</v>
      </c>
      <c r="U44" s="275"/>
      <c r="V44" s="276"/>
      <c r="W44" s="168"/>
    </row>
    <row r="45" spans="1:23" ht="37.5" customHeight="1" x14ac:dyDescent="0.2">
      <c r="A45" s="107" t="s">
        <v>111</v>
      </c>
      <c r="B45" s="108"/>
      <c r="C45" s="111"/>
      <c r="D45" s="111"/>
      <c r="E45" s="111"/>
      <c r="F45" s="96">
        <v>1</v>
      </c>
      <c r="G45" s="171"/>
      <c r="H45" s="97">
        <v>750</v>
      </c>
      <c r="I45" s="167">
        <f t="shared" ref="I45:I64" si="7">SUM((F45*H45))</f>
        <v>750</v>
      </c>
      <c r="J45" s="267" t="s">
        <v>195</v>
      </c>
      <c r="K45" s="216"/>
      <c r="L45" s="89">
        <f t="shared" si="3"/>
        <v>2125015</v>
      </c>
      <c r="M45" s="79" t="s">
        <v>39</v>
      </c>
      <c r="N45" s="79">
        <v>30</v>
      </c>
      <c r="O45" s="80" t="str">
        <f t="shared" si="4"/>
        <v xml:space="preserve">PLUMBING - obtain necessary gas fitting permit, install shut off valve, connector and gas piping for the range </v>
      </c>
      <c r="P45" s="79">
        <f t="shared" si="5"/>
        <v>1</v>
      </c>
      <c r="Q45" s="81">
        <f t="shared" si="6"/>
        <v>750</v>
      </c>
      <c r="R45" s="81">
        <f t="shared" si="0"/>
        <v>750</v>
      </c>
      <c r="S45" s="82">
        <f t="shared" si="1"/>
        <v>1111</v>
      </c>
      <c r="T45" s="161" t="s">
        <v>41</v>
      </c>
      <c r="U45" s="221"/>
      <c r="V45" s="222"/>
      <c r="W45" s="168"/>
    </row>
    <row r="46" spans="1:23" ht="61.5" customHeight="1" x14ac:dyDescent="0.2">
      <c r="A46" s="266" t="s">
        <v>111</v>
      </c>
      <c r="B46" s="266"/>
      <c r="C46" s="111"/>
      <c r="D46" s="111"/>
      <c r="E46" s="111"/>
      <c r="F46" s="96">
        <v>1</v>
      </c>
      <c r="G46" s="171"/>
      <c r="H46" s="97">
        <v>3210</v>
      </c>
      <c r="I46" s="167">
        <f t="shared" si="7"/>
        <v>3210</v>
      </c>
      <c r="J46" s="267" t="s">
        <v>206</v>
      </c>
      <c r="K46" s="216"/>
      <c r="L46" s="89">
        <f t="shared" si="3"/>
        <v>2125015</v>
      </c>
      <c r="M46" s="79" t="s">
        <v>39</v>
      </c>
      <c r="N46" s="79">
        <v>31</v>
      </c>
      <c r="O46" s="80" t="str">
        <f t="shared" si="4"/>
        <v xml:space="preserve">PLUMBING - obtain plumbing permit, repair up to (5) plumbing leaks, replace 40 gallon standard vent water heater </v>
      </c>
      <c r="P46" s="79">
        <f t="shared" si="5"/>
        <v>1</v>
      </c>
      <c r="Q46" s="81">
        <f t="shared" si="6"/>
        <v>3210</v>
      </c>
      <c r="R46" s="81">
        <f t="shared" si="0"/>
        <v>3210</v>
      </c>
      <c r="S46" s="82">
        <f t="shared" si="1"/>
        <v>1111</v>
      </c>
      <c r="T46" s="161" t="s">
        <v>41</v>
      </c>
      <c r="U46" s="221"/>
      <c r="V46" s="222"/>
      <c r="W46" s="168"/>
    </row>
    <row r="47" spans="1:23" ht="30" customHeight="1" x14ac:dyDescent="0.2">
      <c r="A47" s="265" t="s">
        <v>111</v>
      </c>
      <c r="B47" s="265"/>
      <c r="C47" s="203"/>
      <c r="D47" s="203"/>
      <c r="E47" s="203"/>
      <c r="F47" s="204">
        <v>1</v>
      </c>
      <c r="G47" s="205"/>
      <c r="H47" s="206">
        <v>75</v>
      </c>
      <c r="I47" s="207">
        <f t="shared" si="7"/>
        <v>75</v>
      </c>
      <c r="J47" s="211" t="s">
        <v>207</v>
      </c>
      <c r="K47" s="268"/>
      <c r="L47" s="89">
        <f t="shared" si="3"/>
        <v>2125015</v>
      </c>
      <c r="M47" s="79" t="s">
        <v>39</v>
      </c>
      <c r="N47" s="79">
        <v>32</v>
      </c>
      <c r="O47" s="80" t="str">
        <f t="shared" si="4"/>
        <v xml:space="preserve">PLUMBING - Install (1) backflow preventer inside home </v>
      </c>
      <c r="P47" s="79">
        <f t="shared" si="5"/>
        <v>1</v>
      </c>
      <c r="Q47" s="81">
        <f t="shared" si="6"/>
        <v>75</v>
      </c>
      <c r="R47" s="81">
        <f t="shared" si="0"/>
        <v>75</v>
      </c>
      <c r="S47" s="82">
        <f t="shared" si="1"/>
        <v>1111</v>
      </c>
      <c r="T47" s="161" t="s">
        <v>41</v>
      </c>
      <c r="U47" s="221"/>
      <c r="V47" s="222"/>
      <c r="W47" s="168"/>
    </row>
    <row r="48" spans="1:23" ht="30" customHeight="1" x14ac:dyDescent="0.2">
      <c r="A48" s="208" t="s">
        <v>111</v>
      </c>
      <c r="B48" s="208"/>
      <c r="C48" s="203"/>
      <c r="D48" s="203"/>
      <c r="E48" s="203"/>
      <c r="F48" s="204">
        <v>1</v>
      </c>
      <c r="G48" s="205"/>
      <c r="H48" s="206">
        <v>650</v>
      </c>
      <c r="I48" s="207">
        <f t="shared" si="7"/>
        <v>650</v>
      </c>
      <c r="J48" s="211" t="s">
        <v>208</v>
      </c>
      <c r="K48" s="212"/>
      <c r="L48" s="89">
        <f t="shared" si="3"/>
        <v>2125015</v>
      </c>
      <c r="M48" s="79" t="s">
        <v>39</v>
      </c>
      <c r="N48" s="79">
        <v>33</v>
      </c>
      <c r="O48" s="80" t="str">
        <f t="shared" si="4"/>
        <v xml:space="preserve">PLUMBING - Remove all unused waste, vent, water and gas piping to main and cap or plug to code </v>
      </c>
      <c r="P48" s="79">
        <f t="shared" si="5"/>
        <v>1</v>
      </c>
      <c r="Q48" s="81">
        <f t="shared" si="6"/>
        <v>650</v>
      </c>
      <c r="R48" s="81">
        <f t="shared" si="0"/>
        <v>650</v>
      </c>
      <c r="S48" s="82">
        <f t="shared" si="1"/>
        <v>1111</v>
      </c>
      <c r="T48" s="161"/>
      <c r="U48" s="199"/>
      <c r="V48" s="200"/>
      <c r="W48" s="168"/>
    </row>
    <row r="49" spans="1:23" ht="30" customHeight="1" x14ac:dyDescent="0.2">
      <c r="A49" s="208" t="s">
        <v>111</v>
      </c>
      <c r="B49" s="208"/>
      <c r="C49" s="203"/>
      <c r="D49" s="203"/>
      <c r="E49" s="203"/>
      <c r="F49" s="204">
        <v>1</v>
      </c>
      <c r="G49" s="205"/>
      <c r="H49" s="206">
        <v>650</v>
      </c>
      <c r="I49" s="207">
        <f t="shared" si="7"/>
        <v>650</v>
      </c>
      <c r="J49" s="211" t="s">
        <v>209</v>
      </c>
      <c r="K49" s="212"/>
      <c r="L49" s="89">
        <f t="shared" si="3"/>
        <v>2125015</v>
      </c>
      <c r="M49" s="79" t="s">
        <v>39</v>
      </c>
      <c r="N49" s="79">
        <v>34</v>
      </c>
      <c r="O49" s="80" t="str">
        <f t="shared" si="4"/>
        <v xml:space="preserve">PLUMBING - Run 1" line from meter to water heater </v>
      </c>
      <c r="P49" s="79">
        <f t="shared" si="5"/>
        <v>1</v>
      </c>
      <c r="Q49" s="81">
        <f t="shared" si="6"/>
        <v>650</v>
      </c>
      <c r="R49" s="81">
        <f t="shared" si="0"/>
        <v>650</v>
      </c>
      <c r="S49" s="82">
        <f t="shared" si="1"/>
        <v>1111</v>
      </c>
      <c r="T49" s="161"/>
      <c r="U49" s="199"/>
      <c r="V49" s="200"/>
      <c r="W49" s="168"/>
    </row>
    <row r="50" spans="1:23" ht="30" customHeight="1" x14ac:dyDescent="0.2">
      <c r="A50" s="208" t="s">
        <v>111</v>
      </c>
      <c r="B50" s="208"/>
      <c r="C50" s="203"/>
      <c r="D50" s="203"/>
      <c r="E50" s="203"/>
      <c r="F50" s="204">
        <v>1</v>
      </c>
      <c r="G50" s="205"/>
      <c r="H50" s="206">
        <v>365</v>
      </c>
      <c r="I50" s="207">
        <f t="shared" si="7"/>
        <v>365</v>
      </c>
      <c r="J50" s="211" t="s">
        <v>210</v>
      </c>
      <c r="K50" s="212"/>
      <c r="L50" s="89">
        <f t="shared" si="3"/>
        <v>2125015</v>
      </c>
      <c r="M50" s="79" t="s">
        <v>39</v>
      </c>
      <c r="N50" s="79">
        <v>35</v>
      </c>
      <c r="O50" s="80" t="str">
        <f t="shared" si="4"/>
        <v xml:space="preserve">PLUMBING - Water meter installed and in service (use existing meter)  Service valves functional and installed to code </v>
      </c>
      <c r="P50" s="79">
        <f t="shared" si="5"/>
        <v>1</v>
      </c>
      <c r="Q50" s="81">
        <f t="shared" si="6"/>
        <v>365</v>
      </c>
      <c r="R50" s="81">
        <f t="shared" si="0"/>
        <v>365</v>
      </c>
      <c r="S50" s="82">
        <f t="shared" si="1"/>
        <v>1111</v>
      </c>
      <c r="T50" s="161"/>
      <c r="U50" s="199"/>
      <c r="V50" s="200"/>
      <c r="W50" s="168"/>
    </row>
    <row r="51" spans="1:23" ht="30" customHeight="1" x14ac:dyDescent="0.2">
      <c r="A51" s="208" t="s">
        <v>111</v>
      </c>
      <c r="B51" s="208"/>
      <c r="C51" s="203"/>
      <c r="D51" s="203"/>
      <c r="E51" s="203"/>
      <c r="F51" s="204">
        <v>1</v>
      </c>
      <c r="G51" s="205"/>
      <c r="H51" s="206">
        <v>130</v>
      </c>
      <c r="I51" s="207">
        <f t="shared" si="7"/>
        <v>130</v>
      </c>
      <c r="J51" s="211" t="s">
        <v>211</v>
      </c>
      <c r="K51" s="212"/>
      <c r="L51" s="89">
        <f t="shared" si="3"/>
        <v>2125015</v>
      </c>
      <c r="M51" s="79" t="s">
        <v>39</v>
      </c>
      <c r="N51" s="79">
        <v>36</v>
      </c>
      <c r="O51" s="80" t="str">
        <f t="shared" si="4"/>
        <v xml:space="preserve">PLUMBING - install backflow preventers for (2) lawn hydrants </v>
      </c>
      <c r="P51" s="79">
        <f t="shared" si="5"/>
        <v>1</v>
      </c>
      <c r="Q51" s="81">
        <f t="shared" si="6"/>
        <v>130</v>
      </c>
      <c r="R51" s="81">
        <f t="shared" si="0"/>
        <v>130</v>
      </c>
      <c r="S51" s="82">
        <f t="shared" si="1"/>
        <v>1111</v>
      </c>
      <c r="T51" s="161"/>
      <c r="U51" s="199"/>
      <c r="V51" s="200"/>
      <c r="W51" s="168"/>
    </row>
    <row r="52" spans="1:23" ht="30" customHeight="1" x14ac:dyDescent="0.2">
      <c r="A52" s="208" t="s">
        <v>111</v>
      </c>
      <c r="B52" s="208"/>
      <c r="C52" s="203"/>
      <c r="D52" s="203"/>
      <c r="E52" s="203"/>
      <c r="F52" s="204">
        <v>1</v>
      </c>
      <c r="G52" s="205"/>
      <c r="H52" s="206">
        <v>425</v>
      </c>
      <c r="I52" s="207">
        <f t="shared" si="7"/>
        <v>425</v>
      </c>
      <c r="J52" s="211" t="s">
        <v>212</v>
      </c>
      <c r="K52" s="212"/>
      <c r="L52" s="89"/>
      <c r="M52" s="79"/>
      <c r="N52" s="79"/>
      <c r="O52" s="80" t="str">
        <f t="shared" si="4"/>
        <v xml:space="preserve">PLUMBING - install Delta tub/shower faucet </v>
      </c>
      <c r="P52" s="79">
        <f t="shared" si="5"/>
        <v>1</v>
      </c>
      <c r="Q52" s="81">
        <f t="shared" si="6"/>
        <v>425</v>
      </c>
      <c r="R52" s="81">
        <f t="shared" si="0"/>
        <v>425</v>
      </c>
      <c r="S52" s="82"/>
      <c r="T52" s="161"/>
      <c r="U52" s="201"/>
      <c r="V52" s="202"/>
      <c r="W52" s="168"/>
    </row>
    <row r="53" spans="1:23" ht="15.75" customHeight="1" x14ac:dyDescent="0.2">
      <c r="A53" s="266" t="s">
        <v>110</v>
      </c>
      <c r="B53" s="266"/>
      <c r="C53" s="111"/>
      <c r="D53" s="111"/>
      <c r="E53" s="111"/>
      <c r="F53" s="96">
        <v>1</v>
      </c>
      <c r="G53" s="171"/>
      <c r="H53" s="97">
        <v>350</v>
      </c>
      <c r="I53" s="167">
        <f t="shared" si="7"/>
        <v>350</v>
      </c>
      <c r="J53" s="269" t="s">
        <v>182</v>
      </c>
      <c r="K53" s="214"/>
      <c r="L53" s="89">
        <f t="shared" si="3"/>
        <v>2125015</v>
      </c>
      <c r="M53" s="79" t="s">
        <v>39</v>
      </c>
      <c r="N53" s="79">
        <v>37</v>
      </c>
      <c r="O53" s="80" t="str">
        <f t="shared" si="4"/>
        <v xml:space="preserve">DEEP SALES CLEAN - sales clean </v>
      </c>
      <c r="P53" s="79">
        <f t="shared" si="5"/>
        <v>1</v>
      </c>
      <c r="Q53" s="81">
        <f t="shared" si="6"/>
        <v>350</v>
      </c>
      <c r="R53" s="81">
        <f t="shared" si="0"/>
        <v>350</v>
      </c>
      <c r="S53" s="82">
        <f t="shared" si="1"/>
        <v>1111</v>
      </c>
      <c r="T53" s="161" t="s">
        <v>41</v>
      </c>
      <c r="U53" s="221"/>
      <c r="V53" s="222"/>
      <c r="W53" s="168"/>
    </row>
    <row r="54" spans="1:23" ht="15.75" customHeight="1" x14ac:dyDescent="0.2">
      <c r="A54" s="274" t="s">
        <v>129</v>
      </c>
      <c r="B54" s="274"/>
      <c r="C54" s="111"/>
      <c r="D54" s="111"/>
      <c r="E54" s="111"/>
      <c r="F54" s="96"/>
      <c r="G54" s="171"/>
      <c r="H54" s="97"/>
      <c r="I54" s="167">
        <f t="shared" si="7"/>
        <v>0</v>
      </c>
      <c r="J54" s="220"/>
      <c r="K54" s="214"/>
      <c r="L54" s="89">
        <f t="shared" si="3"/>
        <v>2125015</v>
      </c>
      <c r="M54" s="79" t="s">
        <v>39</v>
      </c>
      <c r="N54" s="79">
        <v>38</v>
      </c>
      <c r="O54" s="80" t="str">
        <f t="shared" si="4"/>
        <v xml:space="preserve">LIGHT BULBS THROUGHOUT - </v>
      </c>
      <c r="P54" s="79">
        <f t="shared" si="5"/>
        <v>0</v>
      </c>
      <c r="Q54" s="81">
        <f t="shared" si="6"/>
        <v>0</v>
      </c>
      <c r="R54" s="81">
        <f t="shared" si="0"/>
        <v>0</v>
      </c>
      <c r="S54" s="82">
        <f t="shared" si="1"/>
        <v>1111</v>
      </c>
      <c r="T54" s="161" t="s">
        <v>41</v>
      </c>
      <c r="U54" s="221"/>
      <c r="V54" s="222"/>
      <c r="W54" s="168"/>
    </row>
    <row r="55" spans="1:23" ht="18" x14ac:dyDescent="0.2">
      <c r="A55" s="172" t="s">
        <v>146</v>
      </c>
      <c r="B55" s="173"/>
      <c r="C55" s="173"/>
      <c r="D55" s="173"/>
      <c r="E55" s="174"/>
      <c r="F55" s="96">
        <v>1</v>
      </c>
      <c r="G55" s="171"/>
      <c r="H55" s="97"/>
      <c r="I55" s="167">
        <f t="shared" si="7"/>
        <v>0</v>
      </c>
      <c r="J55" s="220"/>
      <c r="K55" s="214"/>
      <c r="L55" s="89">
        <f t="shared" si="3"/>
        <v>2125015</v>
      </c>
      <c r="M55" s="79" t="s">
        <v>39</v>
      </c>
      <c r="N55" s="79">
        <v>39</v>
      </c>
      <c r="O55" s="80" t="str">
        <f t="shared" si="4"/>
        <v xml:space="preserve">ADDITIONAL/MISCELLANEOUS and GC RECOMMENDATIONS:  - </v>
      </c>
      <c r="P55" s="79">
        <f t="shared" si="5"/>
        <v>1</v>
      </c>
      <c r="Q55" s="81">
        <f t="shared" si="6"/>
        <v>0</v>
      </c>
      <c r="R55" s="81">
        <f t="shared" si="0"/>
        <v>0</v>
      </c>
      <c r="S55" s="82">
        <f t="shared" si="1"/>
        <v>1111</v>
      </c>
      <c r="T55" s="161" t="s">
        <v>41</v>
      </c>
      <c r="U55" s="225"/>
      <c r="V55" s="226"/>
      <c r="W55" s="168"/>
    </row>
    <row r="56" spans="1:23" ht="84" customHeight="1" x14ac:dyDescent="0.2">
      <c r="A56" s="112" t="s">
        <v>135</v>
      </c>
      <c r="B56" s="112"/>
      <c r="C56" s="113"/>
      <c r="D56" s="113"/>
      <c r="E56" s="114"/>
      <c r="F56" s="96"/>
      <c r="G56" s="171"/>
      <c r="H56" s="97"/>
      <c r="I56" s="167">
        <v>0</v>
      </c>
      <c r="J56" s="270"/>
      <c r="K56" s="271"/>
      <c r="L56" s="89">
        <f t="shared" si="3"/>
        <v>2125015</v>
      </c>
      <c r="M56" s="79" t="s">
        <v>39</v>
      </c>
      <c r="N56" s="79">
        <v>40</v>
      </c>
      <c r="O56" s="80" t="str">
        <f t="shared" si="4"/>
        <v xml:space="preserve">MOLD REMEDIATION - </v>
      </c>
      <c r="P56" s="79">
        <f t="shared" si="5"/>
        <v>0</v>
      </c>
      <c r="Q56" s="81">
        <f t="shared" si="6"/>
        <v>0</v>
      </c>
      <c r="R56" s="81">
        <f t="shared" si="0"/>
        <v>0</v>
      </c>
      <c r="S56" s="82">
        <f t="shared" si="1"/>
        <v>1111</v>
      </c>
      <c r="T56" s="161" t="s">
        <v>41</v>
      </c>
      <c r="U56" s="221"/>
      <c r="V56" s="222"/>
      <c r="W56" s="168"/>
    </row>
    <row r="57" spans="1:23" ht="18.75" customHeight="1" x14ac:dyDescent="0.2">
      <c r="A57" s="112" t="s">
        <v>147</v>
      </c>
      <c r="B57" s="112"/>
      <c r="C57" s="113"/>
      <c r="D57" s="113"/>
      <c r="E57" s="114"/>
      <c r="F57" s="96"/>
      <c r="G57" s="171"/>
      <c r="H57" s="97"/>
      <c r="I57" s="167">
        <f>SUM((F57*H57))</f>
        <v>0</v>
      </c>
      <c r="J57" s="220"/>
      <c r="K57" s="214"/>
      <c r="L57" s="89">
        <f t="shared" si="3"/>
        <v>2125015</v>
      </c>
      <c r="M57" s="79" t="s">
        <v>39</v>
      </c>
      <c r="N57" s="79">
        <v>41</v>
      </c>
      <c r="O57" s="80" t="str">
        <f t="shared" si="4"/>
        <v xml:space="preserve">DEWINTERIZATION - </v>
      </c>
      <c r="P57" s="79">
        <f t="shared" si="5"/>
        <v>0</v>
      </c>
      <c r="Q57" s="81">
        <f t="shared" si="6"/>
        <v>0</v>
      </c>
      <c r="R57" s="81">
        <f t="shared" si="0"/>
        <v>0</v>
      </c>
      <c r="S57" s="82">
        <f t="shared" si="1"/>
        <v>1111</v>
      </c>
      <c r="T57" s="161" t="s">
        <v>41</v>
      </c>
      <c r="U57" s="221"/>
      <c r="V57" s="222"/>
      <c r="W57" s="168"/>
    </row>
    <row r="58" spans="1:23" ht="15.75" customHeight="1" x14ac:dyDescent="0.2">
      <c r="A58" s="112" t="s">
        <v>148</v>
      </c>
      <c r="B58" s="112"/>
      <c r="C58" s="113"/>
      <c r="D58" s="113"/>
      <c r="E58" s="114"/>
      <c r="F58" s="96"/>
      <c r="G58" s="171"/>
      <c r="H58" s="97"/>
      <c r="I58" s="167">
        <f t="shared" si="7"/>
        <v>0</v>
      </c>
      <c r="J58" s="269"/>
      <c r="K58" s="214"/>
      <c r="L58" s="89">
        <f t="shared" si="3"/>
        <v>2125015</v>
      </c>
      <c r="M58" s="79" t="s">
        <v>39</v>
      </c>
      <c r="N58" s="79">
        <v>42</v>
      </c>
      <c r="O58" s="80" t="str">
        <f t="shared" si="4"/>
        <v xml:space="preserve">WINTERIZATION - POST-REHAB - </v>
      </c>
      <c r="P58" s="79">
        <f t="shared" si="5"/>
        <v>0</v>
      </c>
      <c r="Q58" s="81">
        <f t="shared" si="6"/>
        <v>0</v>
      </c>
      <c r="R58" s="81">
        <f t="shared" si="0"/>
        <v>0</v>
      </c>
      <c r="S58" s="82">
        <f t="shared" si="1"/>
        <v>1111</v>
      </c>
      <c r="T58" s="161" t="s">
        <v>41</v>
      </c>
      <c r="U58" s="221"/>
      <c r="V58" s="222"/>
      <c r="W58" s="168"/>
    </row>
    <row r="59" spans="1:23" ht="15.75" customHeight="1" x14ac:dyDescent="0.2">
      <c r="A59" s="112" t="s">
        <v>186</v>
      </c>
      <c r="B59" s="112"/>
      <c r="C59" s="113"/>
      <c r="D59" s="113"/>
      <c r="E59" s="114"/>
      <c r="F59" s="96">
        <v>1</v>
      </c>
      <c r="G59" s="171"/>
      <c r="H59" s="97">
        <v>1600</v>
      </c>
      <c r="I59" s="167">
        <f t="shared" si="7"/>
        <v>1600</v>
      </c>
      <c r="J59" s="267" t="s">
        <v>187</v>
      </c>
      <c r="K59" s="216"/>
      <c r="L59" s="89">
        <f t="shared" si="3"/>
        <v>2125015</v>
      </c>
      <c r="M59" s="79" t="s">
        <v>39</v>
      </c>
      <c r="N59" s="79">
        <v>43</v>
      </c>
      <c r="O59" s="80" t="str">
        <f t="shared" si="4"/>
        <v>Permit - obtain building permit</v>
      </c>
      <c r="P59" s="79">
        <f t="shared" si="5"/>
        <v>1</v>
      </c>
      <c r="Q59" s="81">
        <f t="shared" si="6"/>
        <v>1600</v>
      </c>
      <c r="R59" s="81">
        <f t="shared" si="0"/>
        <v>1600</v>
      </c>
      <c r="S59" s="82">
        <f t="shared" si="1"/>
        <v>1111</v>
      </c>
      <c r="T59" s="161" t="s">
        <v>41</v>
      </c>
      <c r="U59" s="225"/>
      <c r="V59" s="226"/>
      <c r="W59" s="168"/>
    </row>
    <row r="60" spans="1:23" ht="15.75" customHeight="1" x14ac:dyDescent="0.2">
      <c r="A60" s="112"/>
      <c r="B60" s="112"/>
      <c r="C60" s="113"/>
      <c r="D60" s="113"/>
      <c r="E60" s="114"/>
      <c r="F60" s="96"/>
      <c r="G60" s="171"/>
      <c r="H60" s="97"/>
      <c r="I60" s="167">
        <f t="shared" si="7"/>
        <v>0</v>
      </c>
      <c r="J60" s="220"/>
      <c r="K60" s="214"/>
      <c r="L60" s="89">
        <f t="shared" si="3"/>
        <v>2125015</v>
      </c>
      <c r="M60" s="79" t="s">
        <v>39</v>
      </c>
      <c r="N60" s="79">
        <v>44</v>
      </c>
      <c r="O60" s="80" t="str">
        <f t="shared" si="4"/>
        <v xml:space="preserve"> - </v>
      </c>
      <c r="P60" s="79">
        <f t="shared" si="5"/>
        <v>0</v>
      </c>
      <c r="Q60" s="81">
        <f t="shared" si="6"/>
        <v>0</v>
      </c>
      <c r="R60" s="81">
        <f t="shared" si="0"/>
        <v>0</v>
      </c>
      <c r="S60" s="82">
        <f t="shared" si="1"/>
        <v>1111</v>
      </c>
      <c r="T60" s="161" t="s">
        <v>41</v>
      </c>
      <c r="U60" s="225"/>
      <c r="V60" s="226"/>
      <c r="W60" s="168"/>
    </row>
    <row r="61" spans="1:23" ht="15.75" customHeight="1" x14ac:dyDescent="0.2">
      <c r="A61" s="112"/>
      <c r="B61" s="112"/>
      <c r="C61" s="113"/>
      <c r="D61" s="113"/>
      <c r="E61" s="114"/>
      <c r="F61" s="96"/>
      <c r="G61" s="171"/>
      <c r="H61" s="97"/>
      <c r="I61" s="167">
        <f t="shared" si="7"/>
        <v>0</v>
      </c>
      <c r="J61" s="220"/>
      <c r="K61" s="214"/>
      <c r="L61" s="89">
        <f t="shared" si="3"/>
        <v>2125015</v>
      </c>
      <c r="M61" s="79" t="s">
        <v>39</v>
      </c>
      <c r="N61" s="79">
        <v>45</v>
      </c>
      <c r="O61" s="80" t="str">
        <f t="shared" si="4"/>
        <v xml:space="preserve"> - </v>
      </c>
      <c r="P61" s="79">
        <f t="shared" si="5"/>
        <v>0</v>
      </c>
      <c r="Q61" s="81">
        <f t="shared" si="6"/>
        <v>0</v>
      </c>
      <c r="R61" s="81">
        <f t="shared" si="0"/>
        <v>0</v>
      </c>
      <c r="S61" s="82">
        <f t="shared" si="1"/>
        <v>1111</v>
      </c>
      <c r="T61" s="161" t="s">
        <v>41</v>
      </c>
      <c r="U61" s="225"/>
      <c r="V61" s="226"/>
      <c r="W61" s="168"/>
    </row>
    <row r="62" spans="1:23" ht="15.75" customHeight="1" x14ac:dyDescent="0.2">
      <c r="A62" s="112"/>
      <c r="B62" s="112"/>
      <c r="C62" s="113"/>
      <c r="D62" s="113"/>
      <c r="E62" s="114"/>
      <c r="F62" s="96"/>
      <c r="G62" s="171"/>
      <c r="H62" s="97"/>
      <c r="I62" s="167">
        <f t="shared" si="7"/>
        <v>0</v>
      </c>
      <c r="J62" s="220"/>
      <c r="K62" s="214"/>
      <c r="L62" s="89">
        <f t="shared" si="3"/>
        <v>2125015</v>
      </c>
      <c r="M62" s="79" t="s">
        <v>39</v>
      </c>
      <c r="N62" s="79">
        <v>46</v>
      </c>
      <c r="O62" s="80" t="str">
        <f t="shared" si="4"/>
        <v xml:space="preserve"> - </v>
      </c>
      <c r="P62" s="79">
        <f t="shared" si="5"/>
        <v>0</v>
      </c>
      <c r="Q62" s="81">
        <f t="shared" si="6"/>
        <v>0</v>
      </c>
      <c r="R62" s="81">
        <f t="shared" si="0"/>
        <v>0</v>
      </c>
      <c r="S62" s="82">
        <f t="shared" si="1"/>
        <v>1111</v>
      </c>
      <c r="T62" s="161" t="s">
        <v>41</v>
      </c>
      <c r="U62" s="225"/>
      <c r="V62" s="226"/>
      <c r="W62" s="168"/>
    </row>
    <row r="63" spans="1:23" ht="15.75" customHeight="1" x14ac:dyDescent="0.2">
      <c r="A63" s="112"/>
      <c r="B63" s="112"/>
      <c r="C63" s="113"/>
      <c r="D63" s="113"/>
      <c r="E63" s="114"/>
      <c r="F63" s="96"/>
      <c r="G63" s="171"/>
      <c r="H63" s="97"/>
      <c r="I63" s="167">
        <f t="shared" si="7"/>
        <v>0</v>
      </c>
      <c r="J63" s="220"/>
      <c r="K63" s="214"/>
      <c r="L63" s="89">
        <f t="shared" si="3"/>
        <v>2125015</v>
      </c>
      <c r="M63" s="79" t="s">
        <v>39</v>
      </c>
      <c r="N63" s="79">
        <v>47</v>
      </c>
      <c r="O63" s="80" t="str">
        <f t="shared" si="4"/>
        <v xml:space="preserve"> - </v>
      </c>
      <c r="P63" s="79">
        <f t="shared" si="5"/>
        <v>0</v>
      </c>
      <c r="Q63" s="81">
        <f t="shared" si="6"/>
        <v>0</v>
      </c>
      <c r="R63" s="81">
        <f t="shared" si="0"/>
        <v>0</v>
      </c>
      <c r="S63" s="82">
        <f t="shared" si="1"/>
        <v>1111</v>
      </c>
      <c r="T63" s="161" t="s">
        <v>41</v>
      </c>
      <c r="U63" s="225"/>
      <c r="V63" s="226"/>
      <c r="W63" s="168"/>
    </row>
    <row r="64" spans="1:23" s="101" customFormat="1" ht="16.5" customHeight="1" thickBot="1" x14ac:dyDescent="0.25">
      <c r="A64" s="264"/>
      <c r="B64" s="264"/>
      <c r="C64" s="115"/>
      <c r="D64" s="115"/>
      <c r="E64" s="115"/>
      <c r="F64" s="99"/>
      <c r="G64" s="175"/>
      <c r="H64" s="100"/>
      <c r="I64" s="176">
        <f t="shared" si="7"/>
        <v>0</v>
      </c>
      <c r="J64" s="220"/>
      <c r="K64" s="214"/>
      <c r="L64" s="89">
        <f t="shared" si="3"/>
        <v>2125015</v>
      </c>
      <c r="M64" s="79" t="s">
        <v>39</v>
      </c>
      <c r="N64" s="79">
        <v>48</v>
      </c>
      <c r="O64" s="80" t="str">
        <f t="shared" si="4"/>
        <v xml:space="preserve"> - </v>
      </c>
      <c r="P64" s="79">
        <f t="shared" si="5"/>
        <v>0</v>
      </c>
      <c r="Q64" s="81">
        <f t="shared" si="6"/>
        <v>0</v>
      </c>
      <c r="R64" s="81">
        <f t="shared" si="0"/>
        <v>0</v>
      </c>
      <c r="S64" s="82">
        <f t="shared" si="1"/>
        <v>1111</v>
      </c>
      <c r="T64" s="161" t="s">
        <v>41</v>
      </c>
      <c r="U64" s="272"/>
      <c r="V64" s="273"/>
      <c r="W64" s="177"/>
    </row>
    <row r="65" spans="1:23" ht="15" x14ac:dyDescent="0.2">
      <c r="A65" s="147"/>
      <c r="B65" s="147"/>
      <c r="C65" s="178"/>
      <c r="D65" s="124"/>
      <c r="E65" s="124"/>
      <c r="F65" s="147"/>
      <c r="G65" s="124"/>
      <c r="H65" s="147"/>
      <c r="I65" s="124"/>
      <c r="J65" s="124"/>
      <c r="K65" s="124"/>
      <c r="L65" s="89"/>
      <c r="M65" s="79"/>
      <c r="N65" s="79"/>
      <c r="O65" s="80"/>
      <c r="P65" s="79"/>
      <c r="Q65" s="81"/>
      <c r="R65" s="81"/>
      <c r="S65" s="82"/>
      <c r="T65" s="161"/>
      <c r="U65" s="124"/>
      <c r="V65" s="124"/>
      <c r="W65" s="124"/>
    </row>
    <row r="66" spans="1:23" ht="15.75" x14ac:dyDescent="0.25">
      <c r="A66" s="83" t="s">
        <v>12</v>
      </c>
      <c r="B66" s="179"/>
      <c r="C66" s="102">
        <v>10</v>
      </c>
      <c r="D66" s="85" t="s">
        <v>18</v>
      </c>
      <c r="E66" s="124"/>
      <c r="F66" s="180"/>
      <c r="G66" s="180"/>
      <c r="H66" s="86" t="s">
        <v>29</v>
      </c>
      <c r="I66" s="84">
        <v>1</v>
      </c>
      <c r="J66" s="124"/>
      <c r="K66" s="124"/>
      <c r="L66" s="89"/>
      <c r="M66" s="79"/>
      <c r="N66" s="79"/>
      <c r="O66" s="80"/>
      <c r="P66" s="79"/>
      <c r="Q66" s="81"/>
      <c r="R66" s="81"/>
      <c r="S66" s="82"/>
      <c r="T66" s="124"/>
      <c r="U66" s="124"/>
      <c r="V66" s="124"/>
      <c r="W66" s="124"/>
    </row>
    <row r="67" spans="1:23" ht="15.75" customHeight="1" x14ac:dyDescent="0.25">
      <c r="A67" s="83" t="s">
        <v>6</v>
      </c>
      <c r="B67" s="179"/>
      <c r="C67" s="103">
        <f>I69/750</f>
        <v>83.213333333333338</v>
      </c>
      <c r="D67" s="85" t="s">
        <v>18</v>
      </c>
      <c r="E67" s="124"/>
      <c r="F67" s="124"/>
      <c r="G67" s="124"/>
      <c r="H67" s="277" t="s">
        <v>43</v>
      </c>
      <c r="I67" s="277"/>
      <c r="J67" s="124"/>
      <c r="K67" s="124"/>
      <c r="L67" s="89"/>
      <c r="M67" s="79"/>
      <c r="N67" s="79"/>
      <c r="O67" s="80"/>
      <c r="P67" s="79"/>
      <c r="Q67" s="81"/>
      <c r="R67" s="81"/>
      <c r="S67" s="82"/>
      <c r="T67" s="124"/>
      <c r="U67" s="124"/>
      <c r="V67" s="124"/>
      <c r="W67" s="124"/>
    </row>
    <row r="68" spans="1:23" ht="16.5" customHeight="1" thickBot="1" x14ac:dyDescent="0.3">
      <c r="A68" s="83"/>
      <c r="B68" s="277" t="s">
        <v>42</v>
      </c>
      <c r="C68" s="277"/>
      <c r="D68" s="277"/>
      <c r="E68" s="124"/>
      <c r="F68" s="124"/>
      <c r="G68" s="124"/>
      <c r="H68" s="147"/>
      <c r="I68" s="147"/>
      <c r="J68" s="87"/>
      <c r="K68" s="87"/>
      <c r="L68" s="89"/>
      <c r="M68" s="79"/>
      <c r="N68" s="79"/>
      <c r="O68" s="80"/>
      <c r="P68" s="79"/>
      <c r="Q68" s="81"/>
      <c r="R68" s="81"/>
      <c r="S68" s="82"/>
      <c r="T68" s="124"/>
      <c r="U68" s="124"/>
      <c r="V68" s="124"/>
      <c r="W68" s="124"/>
    </row>
    <row r="69" spans="1:23" ht="16.5" thickBot="1" x14ac:dyDescent="0.25">
      <c r="A69" s="124"/>
      <c r="B69" s="124"/>
      <c r="C69" s="124"/>
      <c r="D69" s="124"/>
      <c r="E69" s="124"/>
      <c r="F69" s="124"/>
      <c r="G69" s="124"/>
      <c r="H69" s="181"/>
      <c r="I69" s="92">
        <f>SUM(Q16:Q64)</f>
        <v>62410</v>
      </c>
      <c r="J69" s="124"/>
      <c r="K69" s="124"/>
      <c r="L69" s="89"/>
      <c r="M69" s="79"/>
      <c r="N69" s="79"/>
      <c r="O69" s="80"/>
      <c r="P69" s="79"/>
      <c r="Q69" s="81"/>
      <c r="R69" s="81"/>
      <c r="S69" s="82"/>
      <c r="T69" s="124"/>
      <c r="U69" s="124"/>
      <c r="V69" s="124"/>
      <c r="W69" s="124"/>
    </row>
    <row r="70" spans="1:23" ht="15" x14ac:dyDescent="0.2">
      <c r="A70" s="124"/>
      <c r="B70" s="124"/>
      <c r="C70" s="124"/>
      <c r="D70" s="124"/>
      <c r="E70" s="124"/>
      <c r="F70" s="182"/>
      <c r="G70" s="182"/>
      <c r="H70" s="182"/>
      <c r="I70" s="88"/>
      <c r="J70" s="124"/>
      <c r="K70" s="124"/>
      <c r="L70" s="89"/>
      <c r="M70" s="79"/>
      <c r="N70" s="79"/>
      <c r="O70" s="80"/>
      <c r="P70" s="79"/>
      <c r="Q70" s="81"/>
      <c r="R70" s="81"/>
      <c r="S70" s="82"/>
      <c r="T70" s="124"/>
      <c r="U70" s="124"/>
      <c r="V70" s="124"/>
      <c r="W70" s="124"/>
    </row>
    <row r="71" spans="1:23" ht="15" x14ac:dyDescent="0.2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124"/>
      <c r="L71" s="89"/>
      <c r="M71" s="79"/>
      <c r="N71" s="79"/>
      <c r="O71" s="80"/>
      <c r="P71" s="79"/>
      <c r="Q71" s="81"/>
      <c r="R71" s="81"/>
      <c r="S71" s="82"/>
      <c r="T71" s="124"/>
      <c r="U71" s="124"/>
      <c r="V71" s="124"/>
      <c r="W71" s="124"/>
    </row>
    <row r="72" spans="1:23" ht="15" x14ac:dyDescent="0.2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183"/>
      <c r="L72" s="89"/>
      <c r="M72" s="79"/>
      <c r="N72" s="79"/>
      <c r="O72" s="80"/>
      <c r="P72" s="79"/>
      <c r="Q72" s="81"/>
      <c r="R72" s="81"/>
      <c r="S72" s="82"/>
      <c r="T72" s="124"/>
      <c r="U72" s="124"/>
      <c r="V72" s="124"/>
      <c r="W72" s="124"/>
    </row>
    <row r="73" spans="1:23" ht="15.75" x14ac:dyDescent="0.25">
      <c r="A73" s="184"/>
      <c r="B73" s="93" t="s">
        <v>118</v>
      </c>
      <c r="C73" s="185"/>
      <c r="D73" s="186"/>
      <c r="E73" s="186"/>
      <c r="F73" s="186"/>
      <c r="G73" s="186"/>
      <c r="H73" s="94"/>
      <c r="I73" s="94"/>
      <c r="J73" s="91"/>
      <c r="K73" s="187"/>
      <c r="L73" s="89"/>
      <c r="M73" s="79"/>
      <c r="N73" s="79"/>
      <c r="O73" s="80"/>
      <c r="P73" s="79"/>
      <c r="Q73" s="81"/>
      <c r="R73" s="81"/>
      <c r="S73" s="82"/>
      <c r="T73" s="124"/>
      <c r="U73" s="124"/>
      <c r="V73" s="124"/>
      <c r="W73" s="124"/>
    </row>
    <row r="74" spans="1:23" ht="15.75" x14ac:dyDescent="0.25">
      <c r="A74" s="188" t="s">
        <v>112</v>
      </c>
      <c r="B74" s="189" t="s">
        <v>116</v>
      </c>
      <c r="C74" s="189"/>
      <c r="D74" s="287">
        <f ca="1">SUMIF($A$17:$BA$64,B74,$I$17:$I$64)</f>
        <v>0</v>
      </c>
      <c r="E74" s="287"/>
      <c r="F74" s="152"/>
      <c r="G74" s="152"/>
      <c r="H74" s="190">
        <f ca="1">+D74/I66</f>
        <v>0</v>
      </c>
      <c r="I74" s="152" t="s">
        <v>30</v>
      </c>
      <c r="J74" s="83"/>
      <c r="K74" s="191"/>
      <c r="L74" s="89"/>
      <c r="M74" s="79"/>
      <c r="N74" s="79"/>
      <c r="O74" s="80"/>
      <c r="P74" s="79"/>
      <c r="Q74" s="81"/>
      <c r="R74" s="81"/>
      <c r="S74" s="82"/>
      <c r="T74" s="124"/>
      <c r="U74" s="124"/>
      <c r="V74" s="124"/>
      <c r="W74" s="124"/>
    </row>
    <row r="75" spans="1:23" ht="15.75" x14ac:dyDescent="0.25">
      <c r="A75" s="188" t="s">
        <v>112</v>
      </c>
      <c r="B75" s="189" t="s">
        <v>117</v>
      </c>
      <c r="C75" s="189"/>
      <c r="D75" s="287">
        <f ca="1">SUMIF($A$17:$BA$64,B75,$I$17:$I$64)</f>
        <v>0</v>
      </c>
      <c r="E75" s="287"/>
      <c r="F75" s="152"/>
      <c r="G75" s="152"/>
      <c r="H75" s="192">
        <f ca="1">D75/B10</f>
        <v>0</v>
      </c>
      <c r="I75" s="152" t="s">
        <v>28</v>
      </c>
      <c r="J75" s="83"/>
      <c r="K75" s="191"/>
      <c r="L75" s="89"/>
      <c r="M75" s="79"/>
      <c r="N75" s="79"/>
      <c r="O75" s="80"/>
      <c r="P75" s="79"/>
      <c r="Q75" s="81"/>
      <c r="R75" s="81"/>
      <c r="S75" s="82"/>
      <c r="T75" s="124"/>
      <c r="U75" s="124"/>
      <c r="V75" s="124"/>
      <c r="W75" s="124"/>
    </row>
    <row r="76" spans="1:23" ht="15.75" x14ac:dyDescent="0.25">
      <c r="A76" s="188" t="s">
        <v>113</v>
      </c>
      <c r="B76" s="189" t="s">
        <v>114</v>
      </c>
      <c r="C76" s="189"/>
      <c r="D76" s="287">
        <f>+I18</f>
        <v>7150</v>
      </c>
      <c r="E76" s="287"/>
      <c r="F76" s="152"/>
      <c r="G76" s="152"/>
      <c r="H76" s="192">
        <f>D76/B10</f>
        <v>8.870967741935484</v>
      </c>
      <c r="I76" s="152" t="s">
        <v>28</v>
      </c>
      <c r="J76" s="83"/>
      <c r="K76" s="191"/>
      <c r="L76" s="89"/>
      <c r="M76" s="79"/>
      <c r="N76" s="79"/>
      <c r="O76" s="80"/>
      <c r="P76" s="79"/>
      <c r="Q76" s="81"/>
      <c r="R76" s="81"/>
      <c r="S76" s="82"/>
      <c r="T76" s="124"/>
      <c r="U76" s="124"/>
      <c r="V76" s="124"/>
      <c r="W76" s="124"/>
    </row>
    <row r="77" spans="1:23" ht="15.75" x14ac:dyDescent="0.25">
      <c r="A77" s="188" t="s">
        <v>112</v>
      </c>
      <c r="B77" s="189" t="s">
        <v>115</v>
      </c>
      <c r="C77" s="189"/>
      <c r="D77" s="287" t="e">
        <f>+#REF!</f>
        <v>#REF!</v>
      </c>
      <c r="E77" s="287"/>
      <c r="F77" s="152"/>
      <c r="G77" s="152"/>
      <c r="H77" s="192" t="e">
        <f>D77/B10</f>
        <v>#REF!</v>
      </c>
      <c r="I77" s="152" t="s">
        <v>28</v>
      </c>
      <c r="J77" s="83"/>
      <c r="K77" s="191"/>
      <c r="L77" s="124"/>
      <c r="M77" s="124"/>
      <c r="N77" s="124"/>
      <c r="O77" s="124"/>
      <c r="P77" s="124"/>
      <c r="Q77" s="124"/>
      <c r="R77" s="125"/>
      <c r="S77" s="124"/>
      <c r="T77" s="124"/>
      <c r="U77" s="124"/>
      <c r="V77" s="124"/>
      <c r="W77" s="124"/>
    </row>
    <row r="78" spans="1:23" x14ac:dyDescent="0.2">
      <c r="A78" s="193"/>
      <c r="B78" s="124"/>
      <c r="C78" s="124"/>
      <c r="D78" s="124"/>
      <c r="E78" s="124"/>
      <c r="F78" s="124"/>
      <c r="G78" s="124"/>
      <c r="H78" s="124"/>
      <c r="I78" s="124"/>
      <c r="J78" s="124"/>
      <c r="K78" s="191"/>
      <c r="L78" s="124"/>
      <c r="M78" s="124"/>
      <c r="N78" s="124"/>
      <c r="O78" s="124"/>
      <c r="P78" s="124"/>
      <c r="Q78" s="124"/>
      <c r="R78" s="125"/>
      <c r="S78" s="124"/>
      <c r="T78" s="124"/>
      <c r="U78" s="124"/>
      <c r="V78" s="124"/>
      <c r="W78" s="124"/>
    </row>
    <row r="79" spans="1:23" s="95" customFormat="1" ht="15" x14ac:dyDescent="0.2">
      <c r="A79" s="119" t="s">
        <v>160</v>
      </c>
      <c r="B79" s="194"/>
      <c r="C79" s="194"/>
      <c r="D79" s="194"/>
      <c r="E79" s="194"/>
      <c r="F79" s="194"/>
      <c r="G79" s="194"/>
      <c r="H79" s="194">
        <f>SUM(I13/B10)</f>
        <v>77.431761786600489</v>
      </c>
      <c r="I79" s="194"/>
      <c r="J79" s="194"/>
      <c r="K79" s="195"/>
      <c r="L79" s="148"/>
      <c r="M79" s="148"/>
      <c r="N79" s="148"/>
      <c r="O79" s="148"/>
      <c r="P79" s="148"/>
      <c r="Q79" s="148"/>
      <c r="R79" s="150"/>
      <c r="S79" s="148"/>
      <c r="T79" s="148"/>
      <c r="U79" s="148"/>
      <c r="V79" s="148"/>
      <c r="W79" s="148"/>
    </row>
    <row r="80" spans="1:23" ht="18" customHeight="1" thickBot="1" x14ac:dyDescent="0.25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5"/>
      <c r="S80" s="124"/>
      <c r="T80" s="124"/>
      <c r="U80" s="124"/>
      <c r="V80" s="124"/>
      <c r="W80" s="124"/>
    </row>
    <row r="81" spans="1:23" ht="49.5" customHeight="1" thickTop="1" thickBot="1" x14ac:dyDescent="0.25">
      <c r="A81" s="284" t="s">
        <v>202</v>
      </c>
      <c r="B81" s="285"/>
      <c r="C81" s="285"/>
      <c r="D81" s="285"/>
      <c r="E81" s="285"/>
      <c r="F81" s="285"/>
      <c r="G81" s="285"/>
      <c r="H81" s="286"/>
      <c r="I81" s="124"/>
      <c r="J81" s="124"/>
      <c r="K81" s="124"/>
      <c r="L81" s="124"/>
      <c r="M81" s="124"/>
      <c r="N81" s="124"/>
      <c r="O81" s="124"/>
      <c r="P81" s="124"/>
      <c r="Q81" s="124"/>
      <c r="R81" s="125"/>
      <c r="S81" s="124"/>
      <c r="T81" s="124"/>
      <c r="U81" s="124"/>
      <c r="V81" s="124"/>
      <c r="W81" s="124"/>
    </row>
    <row r="82" spans="1:23" ht="63" customHeight="1" thickTop="1" x14ac:dyDescent="0.2">
      <c r="A82" s="278" t="s">
        <v>203</v>
      </c>
      <c r="B82" s="279"/>
      <c r="C82" s="279"/>
      <c r="D82" s="279"/>
      <c r="E82" s="279"/>
      <c r="F82" s="279"/>
      <c r="G82" s="279"/>
      <c r="H82" s="280"/>
      <c r="I82" s="124"/>
      <c r="J82" s="124"/>
      <c r="K82" s="124"/>
      <c r="L82" s="124"/>
      <c r="M82" s="124"/>
      <c r="N82" s="124"/>
      <c r="O82" s="124"/>
      <c r="P82" s="124"/>
      <c r="Q82" s="124"/>
      <c r="R82" s="125"/>
      <c r="S82" s="124"/>
      <c r="T82" s="124"/>
      <c r="U82" s="124"/>
      <c r="V82" s="124"/>
      <c r="W82" s="124"/>
    </row>
    <row r="83" spans="1:23" ht="33" customHeight="1" x14ac:dyDescent="0.2">
      <c r="A83" s="281" t="s">
        <v>204</v>
      </c>
      <c r="B83" s="282"/>
      <c r="C83" s="282"/>
      <c r="D83" s="282"/>
      <c r="E83" s="282"/>
      <c r="F83" s="282"/>
      <c r="G83" s="282"/>
      <c r="H83" s="283"/>
      <c r="I83" s="124"/>
      <c r="J83" s="124"/>
      <c r="K83" s="124"/>
      <c r="L83" s="124"/>
      <c r="M83" s="124"/>
      <c r="N83" s="124"/>
      <c r="O83" s="124"/>
      <c r="P83" s="124"/>
      <c r="Q83" s="124"/>
      <c r="R83" s="125"/>
      <c r="S83" s="124"/>
      <c r="T83" s="124"/>
      <c r="U83" s="124"/>
      <c r="V83" s="124"/>
      <c r="W83" s="124"/>
    </row>
    <row r="84" spans="1:23" ht="51" customHeight="1" x14ac:dyDescent="0.2">
      <c r="A84" s="281" t="s">
        <v>205</v>
      </c>
      <c r="B84" s="282"/>
      <c r="C84" s="282"/>
      <c r="D84" s="282"/>
      <c r="E84" s="282"/>
      <c r="F84" s="282"/>
      <c r="G84" s="282"/>
      <c r="H84" s="283"/>
      <c r="I84" s="124"/>
      <c r="J84" s="124"/>
      <c r="K84" s="124"/>
      <c r="L84" s="124"/>
      <c r="M84" s="124"/>
      <c r="N84" s="124"/>
      <c r="O84" s="124"/>
      <c r="P84" s="124"/>
      <c r="Q84" s="124"/>
      <c r="R84" s="125"/>
      <c r="S84" s="124"/>
      <c r="T84" s="124"/>
      <c r="U84" s="124"/>
      <c r="V84" s="124"/>
      <c r="W84" s="124"/>
    </row>
    <row r="85" spans="1:23" ht="37.5" customHeight="1" x14ac:dyDescent="0.2">
      <c r="A85" s="124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5"/>
      <c r="S85" s="124"/>
      <c r="T85" s="124"/>
      <c r="U85" s="124"/>
      <c r="V85" s="124"/>
      <c r="W85" s="124"/>
    </row>
    <row r="86" spans="1:23" x14ac:dyDescent="0.2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5"/>
      <c r="S86" s="124"/>
      <c r="T86" s="124"/>
      <c r="U86" s="124"/>
      <c r="V86" s="124"/>
      <c r="W86" s="124"/>
    </row>
    <row r="87" spans="1:23" x14ac:dyDescent="0.2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5"/>
      <c r="S87" s="124"/>
      <c r="T87" s="124"/>
      <c r="U87" s="124"/>
      <c r="V87" s="124"/>
      <c r="W87" s="124"/>
    </row>
    <row r="88" spans="1:23" x14ac:dyDescent="0.2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5"/>
      <c r="S88" s="124"/>
      <c r="T88" s="124"/>
      <c r="U88" s="124"/>
      <c r="V88" s="124"/>
      <c r="W88" s="124"/>
    </row>
    <row r="89" spans="1:23" x14ac:dyDescent="0.2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5"/>
      <c r="S89" s="124"/>
      <c r="T89" s="124"/>
      <c r="U89" s="124"/>
      <c r="V89" s="124"/>
      <c r="W89" s="124"/>
    </row>
    <row r="90" spans="1:23" x14ac:dyDescent="0.2">
      <c r="A90" s="124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5"/>
      <c r="S90" s="124"/>
      <c r="T90" s="124"/>
      <c r="U90" s="124"/>
      <c r="V90" s="124"/>
      <c r="W90" s="124"/>
    </row>
    <row r="91" spans="1:23" x14ac:dyDescent="0.2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5"/>
      <c r="S91" s="124"/>
      <c r="T91" s="124"/>
      <c r="U91" s="124"/>
      <c r="V91" s="124"/>
      <c r="W91" s="124"/>
    </row>
    <row r="92" spans="1:23" x14ac:dyDescent="0.2">
      <c r="A92" s="124"/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5"/>
      <c r="S92" s="124"/>
      <c r="T92" s="124"/>
      <c r="U92" s="124"/>
      <c r="V92" s="124"/>
      <c r="W92" s="124"/>
    </row>
    <row r="93" spans="1:23" x14ac:dyDescent="0.2">
      <c r="A93" s="124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5"/>
      <c r="S93" s="124"/>
      <c r="T93" s="124"/>
      <c r="U93" s="124"/>
      <c r="V93" s="124"/>
      <c r="W93" s="124"/>
    </row>
    <row r="94" spans="1:23" x14ac:dyDescent="0.2">
      <c r="A94" s="124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5"/>
      <c r="S94" s="124"/>
      <c r="T94" s="124"/>
      <c r="U94" s="124"/>
      <c r="V94" s="124"/>
      <c r="W94" s="124"/>
    </row>
    <row r="95" spans="1:23" x14ac:dyDescent="0.2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5"/>
      <c r="S95" s="124"/>
      <c r="T95" s="124"/>
      <c r="U95" s="124"/>
      <c r="V95" s="124"/>
      <c r="W95" s="124"/>
    </row>
    <row r="96" spans="1:23" x14ac:dyDescent="0.2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5"/>
      <c r="S96" s="124"/>
      <c r="T96" s="124"/>
      <c r="U96" s="124"/>
      <c r="V96" s="124"/>
      <c r="W96" s="124"/>
    </row>
    <row r="97" spans="1:23" x14ac:dyDescent="0.2">
      <c r="A97" s="124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5"/>
      <c r="S97" s="124"/>
      <c r="T97" s="124"/>
      <c r="U97" s="124"/>
      <c r="V97" s="124"/>
      <c r="W97" s="124"/>
    </row>
    <row r="98" spans="1:23" x14ac:dyDescent="0.2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5"/>
      <c r="S98" s="124"/>
      <c r="T98" s="124"/>
      <c r="U98" s="124"/>
      <c r="V98" s="124"/>
      <c r="W98" s="124"/>
    </row>
    <row r="99" spans="1:23" x14ac:dyDescent="0.2">
      <c r="A99" s="124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5"/>
      <c r="S99" s="124"/>
      <c r="T99" s="124"/>
      <c r="U99" s="124"/>
      <c r="V99" s="124"/>
      <c r="W99" s="124"/>
    </row>
    <row r="100" spans="1:23" x14ac:dyDescent="0.2">
      <c r="A100" s="124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5"/>
      <c r="S100" s="124"/>
      <c r="T100" s="124"/>
      <c r="U100" s="124"/>
      <c r="V100" s="124"/>
      <c r="W100" s="124"/>
    </row>
    <row r="101" spans="1:23" x14ac:dyDescent="0.2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5"/>
      <c r="S101" s="124"/>
      <c r="T101" s="124"/>
      <c r="U101" s="124"/>
      <c r="V101" s="124"/>
      <c r="W101" s="124"/>
    </row>
    <row r="102" spans="1:23" x14ac:dyDescent="0.2">
      <c r="A102" s="124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5"/>
      <c r="S102" s="124"/>
      <c r="T102" s="124"/>
      <c r="U102" s="124"/>
      <c r="V102" s="124"/>
      <c r="W102" s="124"/>
    </row>
    <row r="103" spans="1:23" x14ac:dyDescent="0.2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5"/>
      <c r="S103" s="124"/>
      <c r="T103" s="124"/>
      <c r="U103" s="124"/>
      <c r="V103" s="124"/>
      <c r="W103" s="124"/>
    </row>
    <row r="104" spans="1:23" x14ac:dyDescent="0.2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5"/>
      <c r="S104" s="124"/>
      <c r="T104" s="124"/>
      <c r="U104" s="124"/>
      <c r="V104" s="124"/>
      <c r="W104" s="124"/>
    </row>
    <row r="105" spans="1:23" x14ac:dyDescent="0.2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5"/>
      <c r="S105" s="124"/>
      <c r="T105" s="124"/>
      <c r="U105" s="124"/>
      <c r="V105" s="124"/>
      <c r="W105" s="124"/>
    </row>
    <row r="106" spans="1:23" x14ac:dyDescent="0.2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5"/>
      <c r="S106" s="124"/>
      <c r="T106" s="124"/>
      <c r="U106" s="124"/>
      <c r="V106" s="124"/>
      <c r="W106" s="124"/>
    </row>
    <row r="107" spans="1:23" x14ac:dyDescent="0.2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5"/>
      <c r="S107" s="124"/>
      <c r="T107" s="124"/>
      <c r="U107" s="124"/>
      <c r="V107" s="124"/>
      <c r="W107" s="124"/>
    </row>
    <row r="108" spans="1:23" x14ac:dyDescent="0.2">
      <c r="A108" s="124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5"/>
      <c r="S108" s="124"/>
      <c r="T108" s="124"/>
      <c r="U108" s="124"/>
      <c r="V108" s="124"/>
      <c r="W108" s="124"/>
    </row>
    <row r="109" spans="1:23" x14ac:dyDescent="0.2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5"/>
      <c r="S109" s="124"/>
      <c r="T109" s="124"/>
      <c r="U109" s="124"/>
      <c r="V109" s="124"/>
      <c r="W109" s="124"/>
    </row>
    <row r="110" spans="1:23" x14ac:dyDescent="0.2">
      <c r="A110" s="124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5"/>
      <c r="S110" s="124"/>
      <c r="T110" s="124"/>
      <c r="U110" s="124"/>
      <c r="V110" s="124"/>
      <c r="W110" s="124"/>
    </row>
    <row r="111" spans="1:23" x14ac:dyDescent="0.2">
      <c r="A111" s="124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5"/>
      <c r="S111" s="124"/>
      <c r="T111" s="124"/>
      <c r="U111" s="124"/>
      <c r="V111" s="124"/>
      <c r="W111" s="124"/>
    </row>
    <row r="112" spans="1:23" x14ac:dyDescent="0.2">
      <c r="A112" s="124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5"/>
      <c r="S112" s="124"/>
      <c r="T112" s="124"/>
      <c r="U112" s="124"/>
      <c r="V112" s="124"/>
      <c r="W112" s="124"/>
    </row>
    <row r="139" spans="1:1" x14ac:dyDescent="0.2">
      <c r="A139" s="74" t="s">
        <v>168</v>
      </c>
    </row>
    <row r="140" spans="1:1" x14ac:dyDescent="0.2">
      <c r="A140" s="74" t="s">
        <v>167</v>
      </c>
    </row>
  </sheetData>
  <sheetProtection selectLockedCells="1"/>
  <autoFilter ref="L15:S64" xr:uid="{00000000-0009-0000-0000-000000000000}"/>
  <mergeCells count="128">
    <mergeCell ref="A82:H82"/>
    <mergeCell ref="A83:H83"/>
    <mergeCell ref="A84:H84"/>
    <mergeCell ref="A81:H81"/>
    <mergeCell ref="U33:V33"/>
    <mergeCell ref="U41:V41"/>
    <mergeCell ref="U43:V43"/>
    <mergeCell ref="U34:V34"/>
    <mergeCell ref="U35:V35"/>
    <mergeCell ref="U36:V36"/>
    <mergeCell ref="U37:V37"/>
    <mergeCell ref="U38:V38"/>
    <mergeCell ref="U39:V39"/>
    <mergeCell ref="U40:V40"/>
    <mergeCell ref="U42:V42"/>
    <mergeCell ref="D77:E77"/>
    <mergeCell ref="U55:V55"/>
    <mergeCell ref="U61:V61"/>
    <mergeCell ref="U54:V54"/>
    <mergeCell ref="B68:D68"/>
    <mergeCell ref="D74:E74"/>
    <mergeCell ref="D76:E76"/>
    <mergeCell ref="D75:E75"/>
    <mergeCell ref="A44:E44"/>
    <mergeCell ref="H67:I67"/>
    <mergeCell ref="U47:V47"/>
    <mergeCell ref="U53:V53"/>
    <mergeCell ref="U56:V56"/>
    <mergeCell ref="U58:V58"/>
    <mergeCell ref="U59:V59"/>
    <mergeCell ref="U60:V60"/>
    <mergeCell ref="U62:V62"/>
    <mergeCell ref="U63:V63"/>
    <mergeCell ref="J52:K52"/>
    <mergeCell ref="A64:B64"/>
    <mergeCell ref="A47:B47"/>
    <mergeCell ref="A53:B53"/>
    <mergeCell ref="U46:V46"/>
    <mergeCell ref="J45:K45"/>
    <mergeCell ref="J46:K46"/>
    <mergeCell ref="J47:K47"/>
    <mergeCell ref="J53:K53"/>
    <mergeCell ref="J54:K54"/>
    <mergeCell ref="J64:K64"/>
    <mergeCell ref="J57:K57"/>
    <mergeCell ref="U57:V57"/>
    <mergeCell ref="J55:K55"/>
    <mergeCell ref="J56:K56"/>
    <mergeCell ref="J58:K58"/>
    <mergeCell ref="J59:K59"/>
    <mergeCell ref="J60:K60"/>
    <mergeCell ref="J61:K61"/>
    <mergeCell ref="J62:K62"/>
    <mergeCell ref="U64:V64"/>
    <mergeCell ref="A46:B46"/>
    <mergeCell ref="A54:B54"/>
    <mergeCell ref="U45:V45"/>
    <mergeCell ref="B3:E3"/>
    <mergeCell ref="B8:E8"/>
    <mergeCell ref="D9:F9"/>
    <mergeCell ref="A15:E15"/>
    <mergeCell ref="A12:K12"/>
    <mergeCell ref="J13:K13"/>
    <mergeCell ref="J16:K16"/>
    <mergeCell ref="A16:E16"/>
    <mergeCell ref="D10:E10"/>
    <mergeCell ref="D6:E6"/>
    <mergeCell ref="D11:E11"/>
    <mergeCell ref="J8:K8"/>
    <mergeCell ref="J15:K15"/>
    <mergeCell ref="D5:E5"/>
    <mergeCell ref="D4:E4"/>
    <mergeCell ref="D7:E7"/>
    <mergeCell ref="B22:E22"/>
    <mergeCell ref="A13:E13"/>
    <mergeCell ref="U29:V29"/>
    <mergeCell ref="U30:V30"/>
    <mergeCell ref="U31:V31"/>
    <mergeCell ref="U18:V18"/>
    <mergeCell ref="U32:V32"/>
    <mergeCell ref="U15:V15"/>
    <mergeCell ref="U16:V16"/>
    <mergeCell ref="J17:K17"/>
    <mergeCell ref="J18:K18"/>
    <mergeCell ref="J19:K19"/>
    <mergeCell ref="J20:K20"/>
    <mergeCell ref="J21:K21"/>
    <mergeCell ref="J22:K22"/>
    <mergeCell ref="J23:K23"/>
    <mergeCell ref="U23:V23"/>
    <mergeCell ref="J32:K32"/>
    <mergeCell ref="J24:K24"/>
    <mergeCell ref="J25:K25"/>
    <mergeCell ref="J26:K26"/>
    <mergeCell ref="J27:K27"/>
    <mergeCell ref="J28:K28"/>
    <mergeCell ref="J29:K29"/>
    <mergeCell ref="J63:K63"/>
    <mergeCell ref="U19:V19"/>
    <mergeCell ref="U20:V20"/>
    <mergeCell ref="U21:V21"/>
    <mergeCell ref="U22:V22"/>
    <mergeCell ref="J42:K42"/>
    <mergeCell ref="J43:K43"/>
    <mergeCell ref="U24:V24"/>
    <mergeCell ref="U25:V25"/>
    <mergeCell ref="U26:V26"/>
    <mergeCell ref="U27:V27"/>
    <mergeCell ref="U28:V28"/>
    <mergeCell ref="J33:K33"/>
    <mergeCell ref="J34:K34"/>
    <mergeCell ref="J35:K35"/>
    <mergeCell ref="J36:K36"/>
    <mergeCell ref="J37:K37"/>
    <mergeCell ref="J38:K38"/>
    <mergeCell ref="J40:K40"/>
    <mergeCell ref="J41:K41"/>
    <mergeCell ref="J44:K44"/>
    <mergeCell ref="U44:V44"/>
    <mergeCell ref="U17:V17"/>
    <mergeCell ref="J48:K48"/>
    <mergeCell ref="J50:K50"/>
    <mergeCell ref="J51:K51"/>
    <mergeCell ref="J49:K49"/>
    <mergeCell ref="J30:K30"/>
    <mergeCell ref="J31:K31"/>
    <mergeCell ref="J39:K39"/>
    <mergeCell ref="H11:I11"/>
  </mergeCells>
  <dataValidations count="1">
    <dataValidation type="list" allowBlank="1" showInputMessage="1" showErrorMessage="1" sqref="K11" xr:uid="{00000000-0002-0000-0000-000001000000}">
      <formula1>A137:A140</formula1>
    </dataValidation>
  </dataValidations>
  <hyperlinks>
    <hyperlink ref="K7" r:id="rId1" xr:uid="{9035CEF6-E820-4D8B-B9C2-E15AF5DA4704}"/>
  </hyperlinks>
  <pageMargins left="0.25" right="0.25" top="0.25" bottom="0.25" header="0.3" footer="0.3"/>
  <pageSetup scale="49" fitToHeight="0" orientation="portrait" horizontalDpi="300" verticalDpi="300" r:id="rId2"/>
  <headerFooter alignWithMargins="0">
    <oddHeader>&amp;L&amp;G&amp;CREHAB SOW&amp;R&amp;D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Button 2">
              <controlPr defaultSize="0" print="0" autoFill="0" autoPict="0" macro="[0]!hardcode_formula">
                <anchor moveWithCells="1" sizeWithCells="1">
                  <from>
                    <xdr:col>20</xdr:col>
                    <xdr:colOff>723900</xdr:colOff>
                    <xdr:row>6</xdr:row>
                    <xdr:rowOff>219075</xdr:rowOff>
                  </from>
                  <to>
                    <xdr:col>20</xdr:col>
                    <xdr:colOff>2066925</xdr:colOff>
                    <xdr:row>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238"/>
  <sheetViews>
    <sheetView view="pageBreakPreview" zoomScale="115" zoomScaleNormal="100" zoomScaleSheetLayoutView="115" workbookViewId="0"/>
  </sheetViews>
  <sheetFormatPr defaultColWidth="9.140625" defaultRowHeight="15" customHeight="1" x14ac:dyDescent="0.2"/>
  <cols>
    <col min="1" max="4" width="9.140625" customWidth="1"/>
    <col min="5" max="5" width="59.28515625" customWidth="1"/>
    <col min="6" max="6" width="11.42578125" bestFit="1" customWidth="1"/>
    <col min="7" max="8" width="12.7109375" bestFit="1" customWidth="1"/>
    <col min="9" max="9" width="11.28515625" bestFit="1" customWidth="1"/>
    <col min="10" max="10" width="2.85546875" customWidth="1"/>
    <col min="11" max="12" width="8.140625" customWidth="1"/>
    <col min="13" max="16" width="4.42578125" customWidth="1"/>
  </cols>
  <sheetData>
    <row r="1" spans="1:16" ht="15" customHeight="1" x14ac:dyDescent="0.25">
      <c r="B1" s="23" t="s">
        <v>32</v>
      </c>
      <c r="C1" s="23" t="s">
        <v>33</v>
      </c>
      <c r="D1" s="23" t="s">
        <v>34</v>
      </c>
      <c r="E1" s="24" t="s">
        <v>35</v>
      </c>
      <c r="F1" s="23" t="s">
        <v>36</v>
      </c>
      <c r="G1" s="25" t="s">
        <v>37</v>
      </c>
      <c r="H1" s="25" t="s">
        <v>38</v>
      </c>
      <c r="I1" s="25" t="s">
        <v>87</v>
      </c>
      <c r="K1" s="289" t="s">
        <v>60</v>
      </c>
      <c r="L1" s="289"/>
      <c r="M1" s="291">
        <f>SUM(G2:G574)</f>
        <v>0</v>
      </c>
      <c r="N1" s="291"/>
      <c r="O1" s="291"/>
      <c r="P1" s="291"/>
    </row>
    <row r="2" spans="1:16" ht="15" customHeight="1" x14ac:dyDescent="0.25">
      <c r="A2" s="290" t="s">
        <v>8</v>
      </c>
      <c r="B2" s="72"/>
      <c r="C2" s="3"/>
      <c r="D2" s="3"/>
      <c r="E2" s="4"/>
      <c r="F2" s="3"/>
      <c r="G2" s="5"/>
      <c r="H2" s="5"/>
      <c r="I2" s="2"/>
      <c r="J2" s="1"/>
      <c r="K2" s="289"/>
      <c r="L2" s="289"/>
      <c r="M2" s="291"/>
      <c r="N2" s="292"/>
      <c r="O2" s="292"/>
      <c r="P2" s="292"/>
    </row>
    <row r="3" spans="1:16" s="70" customFormat="1" ht="15" customHeight="1" x14ac:dyDescent="0.25">
      <c r="A3" s="290"/>
      <c r="B3" s="71"/>
      <c r="C3" s="3"/>
      <c r="D3" s="3"/>
      <c r="E3" s="4"/>
      <c r="F3" s="3"/>
      <c r="G3" s="5"/>
      <c r="H3" s="5"/>
      <c r="I3" s="2"/>
      <c r="J3" s="3"/>
      <c r="K3"/>
      <c r="L3"/>
      <c r="M3" s="291"/>
      <c r="N3" s="292"/>
      <c r="O3" s="292"/>
      <c r="P3" s="292"/>
    </row>
    <row r="4" spans="1:16" ht="15" customHeight="1" x14ac:dyDescent="0.25">
      <c r="B4" s="71"/>
      <c r="C4" s="3"/>
      <c r="D4" s="3"/>
      <c r="E4" s="4"/>
      <c r="F4" s="3"/>
      <c r="G4" s="5"/>
      <c r="H4" s="5"/>
      <c r="I4" s="2"/>
      <c r="J4" s="1"/>
      <c r="K4" s="45"/>
      <c r="L4" s="45"/>
      <c r="M4" s="45"/>
      <c r="N4" s="45"/>
      <c r="O4" s="45"/>
      <c r="P4" s="45"/>
    </row>
    <row r="5" spans="1:16" ht="15" customHeight="1" x14ac:dyDescent="0.25">
      <c r="B5" s="71"/>
      <c r="C5" s="3"/>
      <c r="D5" s="3"/>
      <c r="E5" s="4"/>
      <c r="F5" s="3"/>
      <c r="G5" s="5"/>
      <c r="H5" s="5"/>
      <c r="I5" s="2"/>
      <c r="J5" s="1"/>
    </row>
    <row r="6" spans="1:16" ht="15" customHeight="1" x14ac:dyDescent="0.25">
      <c r="B6" s="71"/>
      <c r="C6" s="3"/>
      <c r="D6" s="3"/>
      <c r="E6" s="4"/>
      <c r="F6" s="3"/>
      <c r="G6" s="5"/>
      <c r="H6" s="5"/>
      <c r="I6" s="2"/>
      <c r="J6" s="1"/>
      <c r="K6" s="48"/>
      <c r="L6" s="48"/>
      <c r="M6" s="48"/>
      <c r="N6" s="48"/>
    </row>
    <row r="7" spans="1:16" ht="15" customHeight="1" x14ac:dyDescent="0.25">
      <c r="B7" s="71"/>
      <c r="C7" s="3"/>
      <c r="D7" s="3"/>
      <c r="E7" s="4"/>
      <c r="F7" s="3"/>
      <c r="G7" s="5"/>
      <c r="H7" s="5"/>
      <c r="I7" s="2"/>
      <c r="J7" s="1"/>
    </row>
    <row r="8" spans="1:16" ht="15" customHeight="1" x14ac:dyDescent="0.25">
      <c r="B8" s="71"/>
      <c r="C8" s="3"/>
      <c r="D8" s="3"/>
      <c r="E8" s="4"/>
      <c r="F8" s="3"/>
      <c r="G8" s="5"/>
      <c r="H8" s="5"/>
      <c r="I8" s="2"/>
      <c r="J8" s="1"/>
    </row>
    <row r="9" spans="1:16" s="70" customFormat="1" ht="15" customHeight="1" x14ac:dyDescent="0.25">
      <c r="B9" s="71"/>
      <c r="C9" s="3"/>
      <c r="D9" s="3"/>
      <c r="E9" s="4"/>
      <c r="F9" s="3"/>
      <c r="G9" s="5"/>
      <c r="H9" s="5"/>
      <c r="I9" s="2"/>
      <c r="J9" s="1"/>
      <c r="K9"/>
      <c r="L9"/>
      <c r="M9"/>
      <c r="N9"/>
      <c r="O9"/>
      <c r="P9"/>
    </row>
    <row r="10" spans="1:16" ht="15" customHeight="1" x14ac:dyDescent="0.25">
      <c r="B10" s="71"/>
      <c r="C10" s="3"/>
      <c r="D10" s="3"/>
      <c r="E10" s="4"/>
      <c r="F10" s="3"/>
      <c r="G10" s="5"/>
      <c r="H10" s="5"/>
      <c r="I10" s="2"/>
      <c r="J10" s="1"/>
      <c r="K10" s="46"/>
      <c r="L10" s="46"/>
      <c r="M10" s="46"/>
    </row>
    <row r="11" spans="1:16" ht="15" customHeight="1" x14ac:dyDescent="0.25">
      <c r="B11" s="71"/>
      <c r="C11" s="3"/>
      <c r="D11" s="3"/>
      <c r="E11" s="4"/>
      <c r="F11" s="3"/>
      <c r="G11" s="5"/>
      <c r="H11" s="5"/>
      <c r="I11" s="2"/>
      <c r="J11" s="1"/>
    </row>
    <row r="12" spans="1:16" ht="15" customHeight="1" x14ac:dyDescent="0.25">
      <c r="B12" s="71"/>
      <c r="C12" s="3"/>
      <c r="D12" s="3"/>
      <c r="E12" s="4"/>
      <c r="F12" s="3"/>
      <c r="G12" s="5"/>
      <c r="H12" s="5"/>
      <c r="I12" s="2"/>
      <c r="J12" s="1"/>
    </row>
    <row r="13" spans="1:16" ht="15" customHeight="1" x14ac:dyDescent="0.25">
      <c r="B13" s="71"/>
      <c r="C13" s="3"/>
      <c r="D13" s="3"/>
      <c r="E13" s="4"/>
      <c r="F13" s="3"/>
      <c r="G13" s="5"/>
      <c r="H13" s="5"/>
      <c r="I13" s="2"/>
      <c r="J13" s="1"/>
    </row>
    <row r="14" spans="1:16" ht="15" customHeight="1" x14ac:dyDescent="0.25">
      <c r="B14" s="71"/>
      <c r="C14" s="3"/>
      <c r="D14" s="3"/>
      <c r="E14" s="4"/>
      <c r="F14" s="3"/>
      <c r="G14" s="5"/>
      <c r="H14" s="5"/>
      <c r="I14" s="2"/>
      <c r="J14" s="1"/>
    </row>
    <row r="15" spans="1:16" ht="15" customHeight="1" x14ac:dyDescent="0.25">
      <c r="B15" s="71"/>
      <c r="C15" s="3"/>
      <c r="D15" s="3"/>
      <c r="E15" s="4"/>
      <c r="F15" s="3"/>
      <c r="G15" s="5"/>
      <c r="H15" s="5"/>
      <c r="I15" s="2"/>
      <c r="J15" s="1"/>
    </row>
    <row r="16" spans="1:16" ht="15" customHeight="1" x14ac:dyDescent="0.25">
      <c r="B16" s="71"/>
      <c r="C16" s="3"/>
      <c r="D16" s="3"/>
      <c r="E16" s="4"/>
      <c r="F16" s="3"/>
      <c r="G16" s="5"/>
      <c r="H16" s="5"/>
      <c r="I16" s="2"/>
      <c r="J16" s="1"/>
    </row>
    <row r="17" spans="2:16" ht="15" customHeight="1" x14ac:dyDescent="0.25">
      <c r="B17" s="71"/>
      <c r="C17" s="3"/>
      <c r="D17" s="3"/>
      <c r="E17" s="4"/>
      <c r="F17" s="3"/>
      <c r="G17" s="5"/>
      <c r="H17" s="5"/>
      <c r="I17" s="2"/>
      <c r="J17" s="1"/>
    </row>
    <row r="18" spans="2:16" ht="15" customHeight="1" x14ac:dyDescent="0.25">
      <c r="B18" s="71"/>
      <c r="C18" s="3"/>
      <c r="D18" s="3"/>
      <c r="E18" s="4"/>
      <c r="F18" s="3"/>
      <c r="G18" s="5"/>
      <c r="H18" s="5"/>
      <c r="I18" s="2"/>
      <c r="J18" s="1"/>
    </row>
    <row r="19" spans="2:16" ht="15" customHeight="1" x14ac:dyDescent="0.25">
      <c r="B19" s="71"/>
      <c r="C19" s="3"/>
      <c r="D19" s="3"/>
      <c r="E19" s="4"/>
      <c r="F19" s="3"/>
      <c r="G19" s="5"/>
      <c r="H19" s="5"/>
      <c r="I19" s="2"/>
      <c r="J19" s="1"/>
    </row>
    <row r="20" spans="2:16" ht="15" customHeight="1" x14ac:dyDescent="0.25">
      <c r="B20" s="71"/>
      <c r="C20" s="3"/>
      <c r="D20" s="3"/>
      <c r="E20" s="4"/>
      <c r="F20" s="3"/>
      <c r="G20" s="5"/>
      <c r="H20" s="5"/>
      <c r="I20" s="2"/>
      <c r="J20" s="1"/>
    </row>
    <row r="21" spans="2:16" ht="15" customHeight="1" x14ac:dyDescent="0.25">
      <c r="B21" s="71"/>
      <c r="C21" s="3"/>
      <c r="D21" s="3"/>
      <c r="E21" s="4"/>
      <c r="F21" s="3"/>
      <c r="G21" s="5"/>
      <c r="H21" s="5"/>
      <c r="I21" s="2"/>
      <c r="J21" s="1"/>
    </row>
    <row r="22" spans="2:16" ht="15" customHeight="1" x14ac:dyDescent="0.25">
      <c r="B22" s="71"/>
      <c r="C22" s="3"/>
      <c r="D22" s="3"/>
      <c r="E22" s="4"/>
      <c r="F22" s="3"/>
      <c r="G22" s="5"/>
      <c r="H22" s="5"/>
      <c r="I22" s="2"/>
      <c r="J22" s="1"/>
    </row>
    <row r="23" spans="2:16" ht="15" customHeight="1" x14ac:dyDescent="0.25">
      <c r="B23" s="71"/>
      <c r="C23" s="3"/>
      <c r="D23" s="3"/>
      <c r="E23" s="4"/>
      <c r="F23" s="3"/>
      <c r="G23" s="5"/>
      <c r="H23" s="5"/>
      <c r="I23" s="2"/>
      <c r="J23" s="1"/>
    </row>
    <row r="24" spans="2:16" ht="15" customHeight="1" x14ac:dyDescent="0.25">
      <c r="B24" s="71"/>
      <c r="C24" s="3"/>
      <c r="D24" s="3"/>
      <c r="E24" s="4"/>
      <c r="F24" s="3"/>
      <c r="G24" s="5"/>
      <c r="H24" s="5"/>
      <c r="I24" s="2"/>
      <c r="J24" s="1"/>
    </row>
    <row r="25" spans="2:16" ht="15" customHeight="1" x14ac:dyDescent="0.25">
      <c r="B25" s="71"/>
      <c r="C25" s="3"/>
      <c r="D25" s="3"/>
      <c r="E25" s="4"/>
      <c r="F25" s="3"/>
      <c r="G25" s="5"/>
      <c r="H25" s="5"/>
      <c r="I25" s="2"/>
      <c r="J25" s="1"/>
    </row>
    <row r="26" spans="2:16" ht="15" customHeight="1" x14ac:dyDescent="0.25">
      <c r="B26" s="71"/>
      <c r="C26" s="3"/>
      <c r="D26" s="3"/>
      <c r="E26" s="4"/>
      <c r="F26" s="3"/>
      <c r="G26" s="5"/>
      <c r="H26" s="5"/>
      <c r="I26" s="2"/>
      <c r="J26" s="1"/>
    </row>
    <row r="27" spans="2:16" ht="15" customHeight="1" x14ac:dyDescent="0.25">
      <c r="B27" s="71"/>
      <c r="C27" s="3"/>
      <c r="D27" s="3"/>
      <c r="E27" s="4"/>
      <c r="F27" s="3"/>
      <c r="G27" s="5"/>
      <c r="H27" s="5"/>
      <c r="I27" s="2"/>
      <c r="J27" s="1"/>
    </row>
    <row r="28" spans="2:16" ht="15" customHeight="1" x14ac:dyDescent="0.25">
      <c r="B28" s="71"/>
      <c r="C28" s="3"/>
      <c r="D28" s="3"/>
      <c r="E28" s="4"/>
      <c r="F28" s="3"/>
      <c r="G28" s="5"/>
      <c r="H28" s="5"/>
      <c r="I28" s="2"/>
      <c r="J28" s="1"/>
    </row>
    <row r="29" spans="2:16" ht="15" customHeight="1" x14ac:dyDescent="0.25">
      <c r="B29" s="71"/>
      <c r="C29" s="3"/>
      <c r="D29" s="3"/>
      <c r="E29" s="4"/>
      <c r="F29" s="3"/>
      <c r="G29" s="5"/>
      <c r="H29" s="5"/>
      <c r="I29" s="2"/>
    </row>
    <row r="30" spans="2:16" ht="15" customHeight="1" x14ac:dyDescent="0.25">
      <c r="B30" s="71"/>
      <c r="C30" s="3"/>
      <c r="D30" s="3"/>
      <c r="E30" s="4"/>
      <c r="F30" s="3"/>
      <c r="G30" s="5"/>
      <c r="H30" s="5"/>
      <c r="I30" s="2"/>
      <c r="K30" s="45"/>
      <c r="L30" s="45"/>
      <c r="M30" s="45"/>
      <c r="N30" s="45"/>
      <c r="O30" s="45"/>
      <c r="P30" s="45"/>
    </row>
    <row r="31" spans="2:16" ht="15" customHeight="1" x14ac:dyDescent="0.25">
      <c r="B31" s="71"/>
      <c r="C31" s="3"/>
      <c r="D31" s="3"/>
      <c r="E31" s="4"/>
      <c r="F31" s="3"/>
      <c r="G31" s="5"/>
      <c r="H31" s="5"/>
      <c r="I31" s="2"/>
      <c r="K31" s="45"/>
      <c r="L31" s="45"/>
      <c r="M31" s="45"/>
      <c r="N31" s="45"/>
      <c r="O31" s="45"/>
      <c r="P31" s="45"/>
    </row>
    <row r="32" spans="2:16" ht="15" customHeight="1" x14ac:dyDescent="0.25">
      <c r="B32" s="71"/>
      <c r="C32" s="3"/>
      <c r="D32" s="3"/>
      <c r="E32" s="4"/>
      <c r="F32" s="3"/>
      <c r="G32" s="5"/>
      <c r="H32" s="5"/>
      <c r="I32" s="2"/>
      <c r="K32" s="45"/>
      <c r="L32" s="45"/>
      <c r="M32" s="45"/>
      <c r="N32" s="45"/>
      <c r="O32" s="45"/>
      <c r="P32" s="45"/>
    </row>
    <row r="33" spans="2:16" ht="15" customHeight="1" x14ac:dyDescent="0.25">
      <c r="B33" s="71"/>
      <c r="C33" s="3"/>
      <c r="D33" s="3"/>
      <c r="E33" s="4"/>
      <c r="F33" s="3"/>
      <c r="G33" s="5"/>
      <c r="H33" s="5"/>
      <c r="I33" s="2"/>
      <c r="K33" s="45"/>
      <c r="L33" s="45"/>
      <c r="M33" s="45"/>
      <c r="N33" s="45"/>
      <c r="O33" s="45"/>
      <c r="P33" s="45"/>
    </row>
    <row r="34" spans="2:16" ht="15" customHeight="1" x14ac:dyDescent="0.25">
      <c r="B34" s="71"/>
      <c r="C34" s="3"/>
      <c r="D34" s="3"/>
      <c r="E34" s="4"/>
      <c r="F34" s="3"/>
      <c r="G34" s="5"/>
      <c r="H34" s="5"/>
      <c r="I34" s="2"/>
    </row>
    <row r="35" spans="2:16" ht="15" customHeight="1" x14ac:dyDescent="0.25">
      <c r="B35" s="71"/>
      <c r="C35" s="3"/>
      <c r="D35" s="3"/>
      <c r="E35" s="4"/>
      <c r="F35" s="3"/>
      <c r="G35" s="5"/>
      <c r="H35" s="5"/>
      <c r="I35" s="2"/>
    </row>
    <row r="36" spans="2:16" ht="15" customHeight="1" x14ac:dyDescent="0.25">
      <c r="B36" s="71"/>
      <c r="C36" s="3"/>
      <c r="D36" s="3"/>
      <c r="E36" s="4"/>
      <c r="F36" s="3"/>
      <c r="G36" s="5"/>
      <c r="H36" s="5"/>
      <c r="I36" s="2"/>
    </row>
    <row r="37" spans="2:16" ht="15" customHeight="1" x14ac:dyDescent="0.25">
      <c r="B37" s="71"/>
      <c r="C37" s="3"/>
      <c r="D37" s="3"/>
      <c r="E37" s="4"/>
      <c r="F37" s="3"/>
      <c r="G37" s="5"/>
      <c r="H37" s="5"/>
      <c r="I37" s="2"/>
    </row>
    <row r="38" spans="2:16" ht="15" customHeight="1" x14ac:dyDescent="0.25">
      <c r="B38" s="71"/>
      <c r="C38" s="3"/>
      <c r="D38" s="3"/>
      <c r="E38" s="4"/>
      <c r="F38" s="3"/>
      <c r="G38" s="5"/>
      <c r="H38" s="5"/>
      <c r="I38" s="2"/>
    </row>
    <row r="39" spans="2:16" ht="15" customHeight="1" x14ac:dyDescent="0.25">
      <c r="B39" s="71"/>
      <c r="C39" s="3"/>
      <c r="D39" s="3"/>
      <c r="E39" s="4"/>
      <c r="F39" s="3"/>
      <c r="G39" s="5"/>
      <c r="H39" s="5"/>
      <c r="I39" s="2"/>
    </row>
    <row r="40" spans="2:16" ht="15" customHeight="1" x14ac:dyDescent="0.25">
      <c r="B40" s="71"/>
      <c r="C40" s="3"/>
      <c r="D40" s="3"/>
      <c r="E40" s="4"/>
      <c r="F40" s="3"/>
      <c r="G40" s="5"/>
      <c r="H40" s="5"/>
      <c r="I40" s="2"/>
    </row>
    <row r="41" spans="2:16" ht="15" customHeight="1" x14ac:dyDescent="0.25">
      <c r="B41" s="71"/>
      <c r="C41" s="3"/>
      <c r="D41" s="3"/>
      <c r="E41" s="4"/>
      <c r="F41" s="3"/>
      <c r="G41" s="5"/>
      <c r="H41" s="5"/>
      <c r="I41" s="2"/>
    </row>
    <row r="42" spans="2:16" ht="15" customHeight="1" x14ac:dyDescent="0.25">
      <c r="B42" s="71"/>
      <c r="C42" s="3"/>
      <c r="D42" s="3"/>
      <c r="E42" s="4"/>
      <c r="F42" s="3"/>
      <c r="G42" s="5"/>
      <c r="H42" s="5"/>
      <c r="I42" s="2"/>
    </row>
    <row r="43" spans="2:16" ht="15" customHeight="1" x14ac:dyDescent="0.25">
      <c r="B43" s="71"/>
      <c r="C43" s="3"/>
      <c r="D43" s="3"/>
      <c r="E43" s="4"/>
      <c r="F43" s="3"/>
      <c r="G43" s="5"/>
      <c r="H43" s="5"/>
      <c r="I43" s="2"/>
    </row>
    <row r="44" spans="2:16" ht="15" customHeight="1" x14ac:dyDescent="0.25">
      <c r="B44" s="71"/>
      <c r="C44" s="3"/>
      <c r="D44" s="3"/>
      <c r="E44" s="4"/>
      <c r="F44" s="3"/>
      <c r="G44" s="5"/>
      <c r="H44" s="5"/>
      <c r="I44" s="2"/>
    </row>
    <row r="45" spans="2:16" ht="15" customHeight="1" x14ac:dyDescent="0.25">
      <c r="B45" s="71"/>
      <c r="C45" s="3"/>
      <c r="D45" s="3"/>
      <c r="E45" s="4"/>
      <c r="F45" s="3"/>
      <c r="G45" s="5"/>
      <c r="H45" s="5"/>
      <c r="I45" s="2"/>
    </row>
    <row r="46" spans="2:16" ht="15" customHeight="1" x14ac:dyDescent="0.25">
      <c r="B46" s="71"/>
      <c r="C46" s="3"/>
      <c r="D46" s="3"/>
      <c r="E46" s="4"/>
      <c r="F46" s="3"/>
      <c r="G46" s="5"/>
      <c r="H46" s="5"/>
      <c r="I46" s="2"/>
    </row>
    <row r="47" spans="2:16" ht="15" customHeight="1" x14ac:dyDescent="0.25">
      <c r="B47" s="71"/>
      <c r="C47" s="3"/>
      <c r="D47" s="3"/>
      <c r="E47" s="4"/>
      <c r="F47" s="3"/>
      <c r="G47" s="5"/>
      <c r="H47" s="5"/>
      <c r="I47" s="2"/>
    </row>
    <row r="48" spans="2:16" ht="15" customHeight="1" x14ac:dyDescent="0.25">
      <c r="B48" s="71"/>
      <c r="C48" s="3"/>
      <c r="D48" s="3"/>
      <c r="E48" s="4"/>
      <c r="F48" s="3"/>
      <c r="G48" s="5"/>
      <c r="H48" s="5"/>
      <c r="I48" s="2"/>
    </row>
    <row r="49" spans="1:16" ht="15" customHeight="1" x14ac:dyDescent="0.25">
      <c r="B49" s="71"/>
      <c r="C49" s="3"/>
      <c r="D49" s="3"/>
      <c r="E49" s="4"/>
      <c r="F49" s="3"/>
      <c r="G49" s="5"/>
      <c r="H49" s="5"/>
      <c r="I49" s="2"/>
    </row>
    <row r="50" spans="1:16" ht="15" customHeight="1" x14ac:dyDescent="0.25">
      <c r="B50" s="71"/>
      <c r="C50" s="3"/>
      <c r="D50" s="3"/>
      <c r="E50" s="4"/>
      <c r="F50" s="3"/>
      <c r="G50" s="5"/>
      <c r="H50" s="5"/>
      <c r="I50" s="2"/>
    </row>
    <row r="51" spans="1:16" ht="15" customHeight="1" x14ac:dyDescent="0.25">
      <c r="B51" s="71"/>
      <c r="C51" s="3"/>
      <c r="D51" s="3"/>
      <c r="E51" s="4"/>
      <c r="F51" s="3"/>
      <c r="G51" s="5"/>
      <c r="H51" s="5"/>
      <c r="I51" s="2"/>
    </row>
    <row r="52" spans="1:16" ht="15" customHeight="1" x14ac:dyDescent="0.25">
      <c r="B52" s="71"/>
      <c r="C52" s="3"/>
      <c r="D52" s="3"/>
      <c r="E52" s="4"/>
      <c r="F52" s="3"/>
      <c r="G52" s="5"/>
      <c r="H52" s="5"/>
      <c r="I52" s="2"/>
    </row>
    <row r="53" spans="1:16" ht="15" customHeight="1" x14ac:dyDescent="0.25">
      <c r="B53" s="71"/>
      <c r="C53" s="3"/>
      <c r="D53" s="3"/>
      <c r="E53" s="4"/>
      <c r="F53" s="3"/>
      <c r="G53" s="5"/>
      <c r="H53" s="5"/>
      <c r="I53" s="2"/>
      <c r="J53" s="45"/>
      <c r="K53" s="45"/>
      <c r="L53" s="45"/>
      <c r="M53" s="45"/>
      <c r="N53" s="45"/>
      <c r="O53" s="45"/>
      <c r="P53" s="45"/>
    </row>
    <row r="54" spans="1:16" ht="15" customHeight="1" x14ac:dyDescent="0.25">
      <c r="B54" s="71"/>
      <c r="C54" s="3"/>
      <c r="D54" s="3"/>
      <c r="E54" s="4"/>
      <c r="F54" s="3"/>
      <c r="G54" s="5"/>
      <c r="H54" s="5"/>
      <c r="I54" s="2"/>
    </row>
    <row r="55" spans="1:16" ht="15" customHeight="1" x14ac:dyDescent="0.25">
      <c r="B55" s="71"/>
      <c r="C55" s="3"/>
      <c r="D55" s="3"/>
      <c r="E55" s="4"/>
      <c r="F55" s="3"/>
      <c r="G55" s="5"/>
      <c r="H55" s="5"/>
      <c r="I55" s="2"/>
    </row>
    <row r="56" spans="1:16" ht="15" customHeight="1" x14ac:dyDescent="0.25">
      <c r="A56" s="47"/>
      <c r="B56" s="71"/>
      <c r="C56" s="3"/>
      <c r="D56" s="3"/>
      <c r="E56" s="4"/>
      <c r="F56" s="3"/>
      <c r="G56" s="5"/>
      <c r="H56" s="5"/>
      <c r="I56" s="2"/>
      <c r="J56" s="47"/>
      <c r="K56" s="47"/>
      <c r="L56" s="47"/>
      <c r="M56" s="47"/>
      <c r="N56" s="47"/>
      <c r="O56" s="47"/>
      <c r="P56" s="47"/>
    </row>
    <row r="57" spans="1:16" ht="15" customHeight="1" x14ac:dyDescent="0.25">
      <c r="A57" s="47"/>
      <c r="B57" s="71"/>
      <c r="C57" s="3"/>
      <c r="D57" s="3"/>
      <c r="E57" s="4"/>
      <c r="F57" s="3"/>
      <c r="G57" s="5"/>
      <c r="H57" s="5"/>
      <c r="I57" s="2"/>
      <c r="J57" s="47"/>
      <c r="K57" s="47"/>
      <c r="L57" s="47"/>
      <c r="M57" s="47"/>
      <c r="N57" s="47"/>
      <c r="O57" s="47"/>
      <c r="P57" s="47"/>
    </row>
    <row r="58" spans="1:16" ht="15" customHeight="1" x14ac:dyDescent="0.25">
      <c r="A58" s="47"/>
      <c r="B58" s="71"/>
      <c r="C58" s="3"/>
      <c r="D58" s="3"/>
      <c r="E58" s="4"/>
      <c r="F58" s="3"/>
      <c r="G58" s="5"/>
      <c r="H58" s="5"/>
      <c r="I58" s="2"/>
      <c r="J58" s="47"/>
      <c r="K58" s="47"/>
      <c r="L58" s="47"/>
      <c r="M58" s="47"/>
      <c r="N58" s="47"/>
      <c r="O58" s="47"/>
      <c r="P58" s="47"/>
    </row>
    <row r="59" spans="1:16" ht="15" customHeight="1" x14ac:dyDescent="0.25">
      <c r="B59" s="71"/>
      <c r="C59" s="3"/>
      <c r="D59" s="3"/>
      <c r="E59" s="4"/>
      <c r="F59" s="3"/>
      <c r="G59" s="5"/>
      <c r="H59" s="5"/>
      <c r="I59" s="2"/>
    </row>
    <row r="60" spans="1:16" ht="15" customHeight="1" x14ac:dyDescent="0.25">
      <c r="B60" s="71"/>
      <c r="C60" s="3"/>
      <c r="D60" s="3"/>
      <c r="E60" s="4"/>
      <c r="F60" s="3"/>
      <c r="G60" s="5"/>
      <c r="H60" s="5"/>
      <c r="I60" s="2"/>
    </row>
    <row r="61" spans="1:16" ht="15" customHeight="1" x14ac:dyDescent="0.25">
      <c r="A61" s="47"/>
      <c r="B61" s="71"/>
      <c r="C61" s="3"/>
      <c r="D61" s="3"/>
      <c r="E61" s="4"/>
      <c r="F61" s="3"/>
      <c r="G61" s="5"/>
      <c r="H61" s="5"/>
      <c r="I61" s="2"/>
      <c r="J61" s="47"/>
      <c r="K61" s="47"/>
      <c r="L61" s="47"/>
      <c r="M61" s="47"/>
      <c r="N61" s="47"/>
      <c r="O61" s="47"/>
      <c r="P61" s="47"/>
    </row>
    <row r="62" spans="1:16" ht="15" customHeight="1" x14ac:dyDescent="0.25">
      <c r="A62" s="47"/>
      <c r="B62" s="71"/>
      <c r="C62" s="3"/>
      <c r="D62" s="3"/>
      <c r="E62" s="4"/>
      <c r="F62" s="3"/>
      <c r="G62" s="5"/>
      <c r="H62" s="5"/>
      <c r="I62" s="2"/>
      <c r="J62" s="47"/>
      <c r="K62" s="47"/>
      <c r="L62" s="47"/>
      <c r="M62" s="47"/>
      <c r="N62" s="47"/>
      <c r="O62" s="47"/>
      <c r="P62" s="47"/>
    </row>
    <row r="63" spans="1:16" ht="15" customHeight="1" x14ac:dyDescent="0.25">
      <c r="A63" s="47"/>
      <c r="B63" s="71"/>
      <c r="C63" s="3"/>
      <c r="D63" s="3"/>
      <c r="E63" s="4"/>
      <c r="F63" s="3"/>
      <c r="G63" s="5"/>
      <c r="H63" s="5"/>
      <c r="I63" s="2"/>
      <c r="J63" s="47"/>
      <c r="K63" s="47"/>
      <c r="L63" s="47"/>
      <c r="M63" s="47"/>
      <c r="N63" s="47"/>
      <c r="O63" s="47"/>
      <c r="P63" s="47"/>
    </row>
    <row r="64" spans="1:16" ht="15" customHeight="1" x14ac:dyDescent="0.25">
      <c r="B64" s="71"/>
      <c r="C64" s="3"/>
      <c r="D64" s="3"/>
      <c r="E64" s="4"/>
      <c r="F64" s="3"/>
      <c r="G64" s="5"/>
      <c r="H64" s="5"/>
      <c r="I64" s="2"/>
    </row>
    <row r="65" spans="2:16" ht="15" customHeight="1" x14ac:dyDescent="0.25">
      <c r="B65" s="71"/>
      <c r="C65" s="3"/>
      <c r="D65" s="3"/>
      <c r="E65" s="4"/>
      <c r="F65" s="3"/>
      <c r="G65" s="5"/>
      <c r="H65" s="5"/>
      <c r="I65" s="2"/>
    </row>
    <row r="66" spans="2:16" ht="15" customHeight="1" x14ac:dyDescent="0.25">
      <c r="B66" s="71"/>
      <c r="C66" s="3"/>
      <c r="D66" s="3"/>
      <c r="E66" s="4"/>
      <c r="F66" s="3"/>
      <c r="G66" s="5"/>
      <c r="H66" s="5"/>
      <c r="I66" s="2"/>
      <c r="J66" s="45"/>
      <c r="K66" s="45"/>
      <c r="L66" s="45"/>
      <c r="M66" s="45"/>
      <c r="N66" s="45"/>
      <c r="O66" s="45"/>
      <c r="P66" s="45"/>
    </row>
    <row r="67" spans="2:16" ht="15" customHeight="1" x14ac:dyDescent="0.25">
      <c r="B67" s="71"/>
      <c r="C67" s="3"/>
      <c r="D67" s="3"/>
      <c r="E67" s="4"/>
      <c r="F67" s="3"/>
      <c r="G67" s="5"/>
      <c r="H67" s="5"/>
      <c r="I67" s="2"/>
    </row>
    <row r="68" spans="2:16" ht="15" customHeight="1" x14ac:dyDescent="0.25">
      <c r="B68" s="71"/>
      <c r="C68" s="3"/>
      <c r="D68" s="3"/>
      <c r="E68" s="4"/>
      <c r="F68" s="3"/>
      <c r="G68" s="5"/>
      <c r="H68" s="5"/>
      <c r="I68" s="2"/>
    </row>
    <row r="69" spans="2:16" ht="15" customHeight="1" x14ac:dyDescent="0.25">
      <c r="B69" s="71"/>
      <c r="C69" s="3"/>
      <c r="D69" s="3"/>
      <c r="E69" s="4"/>
      <c r="F69" s="3"/>
      <c r="G69" s="5"/>
      <c r="H69" s="5"/>
      <c r="I69" s="2"/>
    </row>
    <row r="70" spans="2:16" ht="15" customHeight="1" x14ac:dyDescent="0.25">
      <c r="B70" s="71"/>
      <c r="C70" s="3"/>
      <c r="D70" s="3"/>
      <c r="E70" s="4"/>
      <c r="F70" s="3"/>
      <c r="G70" s="5"/>
      <c r="H70" s="5"/>
      <c r="I70" s="2"/>
    </row>
    <row r="71" spans="2:16" ht="15" customHeight="1" x14ac:dyDescent="0.25">
      <c r="B71" s="71"/>
      <c r="C71" s="3"/>
      <c r="D71" s="3"/>
      <c r="E71" s="4"/>
      <c r="F71" s="3"/>
      <c r="G71" s="5"/>
      <c r="H71" s="5"/>
      <c r="I71" s="2"/>
    </row>
    <row r="72" spans="2:16" ht="15" customHeight="1" x14ac:dyDescent="0.25">
      <c r="B72" s="71"/>
      <c r="C72" s="3"/>
      <c r="D72" s="3"/>
      <c r="E72" s="4"/>
      <c r="F72" s="3"/>
      <c r="G72" s="5"/>
      <c r="H72" s="5"/>
      <c r="I72" s="2"/>
    </row>
    <row r="73" spans="2:16" ht="15" customHeight="1" x14ac:dyDescent="0.25">
      <c r="B73" s="71"/>
      <c r="C73" s="3"/>
      <c r="D73" s="3"/>
      <c r="E73" s="4"/>
      <c r="F73" s="3"/>
      <c r="G73" s="5"/>
      <c r="H73" s="5"/>
      <c r="I73" s="2"/>
    </row>
    <row r="74" spans="2:16" ht="15" customHeight="1" x14ac:dyDescent="0.25">
      <c r="B74" s="71"/>
      <c r="C74" s="3"/>
      <c r="D74" s="3"/>
      <c r="E74" s="4"/>
      <c r="F74" s="3"/>
      <c r="G74" s="5"/>
      <c r="H74" s="5"/>
      <c r="I74" s="2"/>
    </row>
    <row r="75" spans="2:16" ht="15" customHeight="1" x14ac:dyDescent="0.25">
      <c r="B75" s="71"/>
      <c r="C75" s="3"/>
      <c r="D75" s="3"/>
      <c r="E75" s="4"/>
      <c r="F75" s="3"/>
      <c r="G75" s="5"/>
      <c r="H75" s="5"/>
      <c r="I75" s="2"/>
    </row>
    <row r="76" spans="2:16" ht="15" customHeight="1" x14ac:dyDescent="0.25">
      <c r="B76" s="71"/>
      <c r="C76" s="3"/>
      <c r="D76" s="3"/>
      <c r="E76" s="4"/>
      <c r="F76" s="3"/>
      <c r="G76" s="5"/>
      <c r="H76" s="5"/>
      <c r="I76" s="2"/>
    </row>
    <row r="77" spans="2:16" ht="15" customHeight="1" x14ac:dyDescent="0.25">
      <c r="B77" s="71"/>
      <c r="C77" s="3"/>
      <c r="D77" s="3"/>
      <c r="E77" s="4"/>
      <c r="F77" s="3"/>
      <c r="G77" s="5"/>
      <c r="H77" s="5"/>
      <c r="I77" s="2"/>
    </row>
    <row r="78" spans="2:16" ht="15" customHeight="1" x14ac:dyDescent="0.25">
      <c r="B78" s="71"/>
      <c r="C78" s="3"/>
      <c r="D78" s="3"/>
      <c r="E78" s="4"/>
      <c r="F78" s="3"/>
      <c r="G78" s="5"/>
      <c r="H78" s="5"/>
      <c r="I78" s="2"/>
    </row>
    <row r="79" spans="2:16" ht="15" customHeight="1" x14ac:dyDescent="0.25">
      <c r="B79" s="71"/>
      <c r="C79" s="3"/>
      <c r="D79" s="3"/>
      <c r="E79" s="4"/>
      <c r="F79" s="3"/>
      <c r="G79" s="5"/>
      <c r="H79" s="5"/>
      <c r="I79" s="2"/>
    </row>
    <row r="80" spans="2:16" ht="15" customHeight="1" x14ac:dyDescent="0.25">
      <c r="B80" s="71"/>
      <c r="C80" s="3"/>
      <c r="D80" s="3"/>
      <c r="E80" s="4"/>
      <c r="F80" s="3"/>
      <c r="G80" s="5"/>
      <c r="H80" s="5"/>
      <c r="I80" s="2"/>
    </row>
    <row r="81" spans="2:9" ht="15" customHeight="1" x14ac:dyDescent="0.25">
      <c r="B81" s="71"/>
      <c r="C81" s="3"/>
      <c r="D81" s="3"/>
      <c r="E81" s="4"/>
      <c r="F81" s="3"/>
      <c r="G81" s="5"/>
      <c r="H81" s="5"/>
      <c r="I81" s="2"/>
    </row>
    <row r="82" spans="2:9" ht="15" customHeight="1" x14ac:dyDescent="0.25">
      <c r="B82" s="71"/>
      <c r="C82" s="3"/>
      <c r="D82" s="3"/>
      <c r="E82" s="4"/>
      <c r="F82" s="3"/>
      <c r="G82" s="5"/>
      <c r="H82" s="5"/>
      <c r="I82" s="2"/>
    </row>
    <row r="83" spans="2:9" ht="15" customHeight="1" x14ac:dyDescent="0.25">
      <c r="B83" s="71"/>
      <c r="C83" s="3"/>
      <c r="D83" s="3"/>
      <c r="E83" s="4"/>
      <c r="F83" s="3"/>
      <c r="G83" s="5"/>
      <c r="H83" s="5"/>
      <c r="I83" s="2"/>
    </row>
    <row r="84" spans="2:9" ht="15" customHeight="1" x14ac:dyDescent="0.25">
      <c r="B84" s="71"/>
      <c r="C84" s="3"/>
      <c r="D84" s="3"/>
      <c r="E84" s="4"/>
      <c r="F84" s="3"/>
      <c r="G84" s="5"/>
      <c r="H84" s="5"/>
      <c r="I84" s="2"/>
    </row>
    <row r="85" spans="2:9" ht="15" customHeight="1" x14ac:dyDescent="0.25">
      <c r="B85" s="71"/>
      <c r="C85" s="3"/>
      <c r="D85" s="3"/>
      <c r="E85" s="4"/>
      <c r="F85" s="3"/>
      <c r="G85" s="5"/>
      <c r="H85" s="5"/>
      <c r="I85" s="2"/>
    </row>
    <row r="86" spans="2:9" ht="15" customHeight="1" x14ac:dyDescent="0.25">
      <c r="B86" s="71"/>
      <c r="C86" s="3"/>
      <c r="D86" s="3"/>
      <c r="E86" s="4"/>
      <c r="F86" s="3"/>
      <c r="G86" s="5"/>
      <c r="H86" s="5"/>
      <c r="I86" s="2"/>
    </row>
    <row r="87" spans="2:9" ht="15" customHeight="1" x14ac:dyDescent="0.25">
      <c r="B87" s="71"/>
      <c r="C87" s="3"/>
      <c r="D87" s="3"/>
      <c r="E87" s="4"/>
      <c r="F87" s="3"/>
      <c r="G87" s="5"/>
      <c r="H87" s="5"/>
      <c r="I87" s="2"/>
    </row>
    <row r="88" spans="2:9" ht="15" customHeight="1" x14ac:dyDescent="0.25">
      <c r="B88" s="71"/>
      <c r="C88" s="3"/>
      <c r="D88" s="3"/>
      <c r="E88" s="4"/>
      <c r="F88" s="3"/>
      <c r="G88" s="5"/>
      <c r="H88" s="5"/>
      <c r="I88" s="2"/>
    </row>
    <row r="89" spans="2:9" ht="15" customHeight="1" x14ac:dyDescent="0.25">
      <c r="B89" s="71"/>
      <c r="C89" s="3"/>
      <c r="D89" s="3"/>
      <c r="E89" s="4"/>
      <c r="F89" s="3"/>
      <c r="G89" s="5"/>
      <c r="H89" s="5"/>
      <c r="I89" s="2"/>
    </row>
    <row r="90" spans="2:9" ht="15" customHeight="1" x14ac:dyDescent="0.25">
      <c r="B90" s="71"/>
      <c r="C90" s="3"/>
      <c r="D90" s="3"/>
      <c r="E90" s="4"/>
      <c r="F90" s="3"/>
      <c r="G90" s="5"/>
      <c r="H90" s="5"/>
      <c r="I90" s="2"/>
    </row>
    <row r="91" spans="2:9" ht="15" customHeight="1" x14ac:dyDescent="0.25">
      <c r="B91" s="71"/>
      <c r="C91" s="3"/>
      <c r="D91" s="3"/>
      <c r="E91" s="4"/>
      <c r="F91" s="3"/>
      <c r="G91" s="5"/>
      <c r="H91" s="5"/>
      <c r="I91" s="2"/>
    </row>
    <row r="92" spans="2:9" ht="15" customHeight="1" x14ac:dyDescent="0.25">
      <c r="B92" s="71"/>
      <c r="C92" s="3"/>
      <c r="D92" s="3"/>
      <c r="E92" s="4"/>
      <c r="F92" s="3"/>
      <c r="G92" s="5"/>
      <c r="H92" s="5"/>
      <c r="I92" s="2"/>
    </row>
    <row r="93" spans="2:9" ht="15" customHeight="1" x14ac:dyDescent="0.25">
      <c r="B93" s="71"/>
      <c r="C93" s="3"/>
      <c r="D93" s="3"/>
      <c r="E93" s="4"/>
      <c r="F93" s="3"/>
      <c r="G93" s="5"/>
      <c r="H93" s="5"/>
      <c r="I93" s="2"/>
    </row>
    <row r="94" spans="2:9" ht="15" customHeight="1" x14ac:dyDescent="0.25">
      <c r="B94" s="71"/>
      <c r="C94" s="3"/>
      <c r="D94" s="3"/>
      <c r="E94" s="4"/>
      <c r="F94" s="3"/>
      <c r="G94" s="5"/>
      <c r="H94" s="5"/>
      <c r="I94" s="2"/>
    </row>
    <row r="95" spans="2:9" ht="15" customHeight="1" x14ac:dyDescent="0.25">
      <c r="B95" s="71"/>
      <c r="C95" s="3"/>
      <c r="D95" s="3"/>
      <c r="E95" s="4"/>
      <c r="F95" s="3"/>
      <c r="G95" s="5"/>
      <c r="H95" s="5"/>
      <c r="I95" s="2"/>
    </row>
    <row r="96" spans="2:9" ht="15" customHeight="1" x14ac:dyDescent="0.25">
      <c r="B96" s="71"/>
      <c r="C96" s="3"/>
      <c r="D96" s="3"/>
      <c r="E96" s="4"/>
      <c r="F96" s="3"/>
      <c r="G96" s="5"/>
      <c r="H96" s="5"/>
      <c r="I96" s="2"/>
    </row>
    <row r="97" spans="2:9" ht="15" customHeight="1" x14ac:dyDescent="0.25">
      <c r="B97" s="71"/>
      <c r="C97" s="3"/>
      <c r="D97" s="3"/>
      <c r="E97" s="4"/>
      <c r="F97" s="3"/>
      <c r="G97" s="5"/>
      <c r="H97" s="5"/>
      <c r="I97" s="2"/>
    </row>
    <row r="98" spans="2:9" ht="15" customHeight="1" x14ac:dyDescent="0.25">
      <c r="B98" s="71"/>
      <c r="C98" s="3"/>
      <c r="D98" s="3"/>
      <c r="E98" s="4"/>
      <c r="F98" s="3"/>
      <c r="G98" s="5"/>
      <c r="H98" s="5"/>
      <c r="I98" s="2"/>
    </row>
    <row r="99" spans="2:9" ht="15" customHeight="1" x14ac:dyDescent="0.25">
      <c r="B99" s="71"/>
      <c r="C99" s="3"/>
      <c r="D99" s="3"/>
      <c r="E99" s="4"/>
      <c r="F99" s="3"/>
      <c r="G99" s="5"/>
      <c r="H99" s="5"/>
      <c r="I99" s="2"/>
    </row>
    <row r="100" spans="2:9" ht="15" customHeight="1" x14ac:dyDescent="0.25">
      <c r="B100" s="71"/>
      <c r="C100" s="3"/>
      <c r="D100" s="3"/>
      <c r="E100" s="4"/>
      <c r="F100" s="3"/>
      <c r="G100" s="5"/>
      <c r="H100" s="5"/>
      <c r="I100" s="2"/>
    </row>
    <row r="101" spans="2:9" ht="15" customHeight="1" x14ac:dyDescent="0.25">
      <c r="B101" s="71"/>
      <c r="C101" s="3"/>
      <c r="D101" s="3"/>
      <c r="E101" s="4"/>
      <c r="F101" s="3"/>
      <c r="G101" s="5"/>
      <c r="H101" s="5"/>
      <c r="I101" s="2"/>
    </row>
    <row r="102" spans="2:9" ht="15" customHeight="1" x14ac:dyDescent="0.25">
      <c r="B102" s="71"/>
      <c r="C102" s="3"/>
      <c r="D102" s="3"/>
      <c r="E102" s="4"/>
      <c r="F102" s="3"/>
      <c r="G102" s="5"/>
      <c r="H102" s="5"/>
      <c r="I102" s="2"/>
    </row>
    <row r="103" spans="2:9" ht="15" customHeight="1" x14ac:dyDescent="0.25">
      <c r="B103" s="71"/>
      <c r="C103" s="3"/>
      <c r="D103" s="3"/>
      <c r="E103" s="4"/>
      <c r="F103" s="3"/>
      <c r="G103" s="5"/>
      <c r="H103" s="5"/>
      <c r="I103" s="2"/>
    </row>
    <row r="104" spans="2:9" ht="15" customHeight="1" x14ac:dyDescent="0.25">
      <c r="B104" s="71"/>
      <c r="C104" s="3"/>
      <c r="D104" s="3"/>
      <c r="E104" s="4"/>
      <c r="F104" s="3"/>
      <c r="G104" s="5"/>
      <c r="H104" s="5"/>
      <c r="I104" s="2"/>
    </row>
    <row r="105" spans="2:9" ht="15" customHeight="1" x14ac:dyDescent="0.25">
      <c r="B105" s="71"/>
      <c r="C105" s="3"/>
      <c r="D105" s="3"/>
      <c r="E105" s="4"/>
      <c r="F105" s="3"/>
      <c r="G105" s="5"/>
      <c r="H105" s="5"/>
      <c r="I105" s="2"/>
    </row>
    <row r="106" spans="2:9" ht="15" customHeight="1" x14ac:dyDescent="0.25">
      <c r="B106" s="71"/>
      <c r="C106" s="3"/>
      <c r="D106" s="3"/>
      <c r="E106" s="4"/>
      <c r="F106" s="3"/>
      <c r="G106" s="5"/>
      <c r="H106" s="5"/>
      <c r="I106" s="2"/>
    </row>
    <row r="107" spans="2:9" ht="15" customHeight="1" x14ac:dyDescent="0.25">
      <c r="B107" s="71"/>
      <c r="C107" s="3"/>
      <c r="D107" s="3"/>
      <c r="E107" s="4"/>
      <c r="F107" s="3"/>
      <c r="G107" s="5"/>
      <c r="H107" s="5"/>
      <c r="I107" s="2"/>
    </row>
    <row r="108" spans="2:9" ht="15" customHeight="1" x14ac:dyDescent="0.25">
      <c r="B108" s="71"/>
      <c r="C108" s="3"/>
      <c r="D108" s="3"/>
      <c r="E108" s="4"/>
      <c r="F108" s="3"/>
      <c r="G108" s="5"/>
      <c r="H108" s="5"/>
      <c r="I108" s="2"/>
    </row>
    <row r="109" spans="2:9" ht="15" customHeight="1" x14ac:dyDescent="0.25">
      <c r="B109" s="71"/>
      <c r="C109" s="3"/>
      <c r="D109" s="3"/>
      <c r="E109" s="4"/>
      <c r="F109" s="3"/>
      <c r="G109" s="5"/>
      <c r="H109" s="5"/>
      <c r="I109" s="2"/>
    </row>
    <row r="110" spans="2:9" ht="15" customHeight="1" x14ac:dyDescent="0.25">
      <c r="B110" s="71"/>
      <c r="C110" s="3"/>
      <c r="D110" s="3"/>
      <c r="E110" s="4"/>
      <c r="F110" s="3"/>
      <c r="G110" s="5"/>
      <c r="H110" s="5"/>
      <c r="I110" s="2"/>
    </row>
    <row r="111" spans="2:9" ht="15" customHeight="1" x14ac:dyDescent="0.25">
      <c r="B111" s="71"/>
      <c r="C111" s="3"/>
      <c r="D111" s="3"/>
      <c r="E111" s="4"/>
      <c r="F111" s="3"/>
      <c r="G111" s="5"/>
      <c r="H111" s="5"/>
      <c r="I111" s="2"/>
    </row>
    <row r="112" spans="2:9" ht="15" customHeight="1" x14ac:dyDescent="0.25">
      <c r="B112" s="71"/>
      <c r="C112" s="3"/>
      <c r="D112" s="3"/>
      <c r="E112" s="4"/>
      <c r="F112" s="3"/>
      <c r="G112" s="5"/>
      <c r="H112" s="5"/>
      <c r="I112" s="2"/>
    </row>
    <row r="113" spans="2:9" ht="15" customHeight="1" x14ac:dyDescent="0.25">
      <c r="B113" s="71"/>
      <c r="C113" s="3"/>
      <c r="D113" s="3"/>
      <c r="E113" s="4"/>
      <c r="F113" s="3"/>
      <c r="G113" s="5"/>
      <c r="H113" s="5"/>
      <c r="I113" s="2"/>
    </row>
    <row r="114" spans="2:9" ht="15" customHeight="1" x14ac:dyDescent="0.25">
      <c r="B114" s="71"/>
      <c r="C114" s="3"/>
      <c r="D114" s="3"/>
      <c r="E114" s="4"/>
      <c r="F114" s="3"/>
      <c r="G114" s="5"/>
      <c r="H114" s="5"/>
      <c r="I114" s="2"/>
    </row>
    <row r="115" spans="2:9" ht="15" customHeight="1" x14ac:dyDescent="0.25">
      <c r="B115" s="71"/>
      <c r="C115" s="3"/>
      <c r="D115" s="3"/>
      <c r="E115" s="4"/>
      <c r="F115" s="3"/>
      <c r="G115" s="5"/>
      <c r="H115" s="5"/>
      <c r="I115" s="2"/>
    </row>
    <row r="116" spans="2:9" ht="15" customHeight="1" x14ac:dyDescent="0.25">
      <c r="B116" s="71"/>
      <c r="C116" s="3"/>
      <c r="D116" s="3"/>
      <c r="E116" s="4"/>
      <c r="F116" s="3"/>
      <c r="G116" s="5"/>
      <c r="H116" s="5"/>
      <c r="I116" s="2"/>
    </row>
    <row r="117" spans="2:9" ht="15" customHeight="1" x14ac:dyDescent="0.25">
      <c r="B117" s="71"/>
      <c r="C117" s="3"/>
      <c r="D117" s="3"/>
      <c r="E117" s="4"/>
      <c r="F117" s="3"/>
      <c r="G117" s="5"/>
      <c r="H117" s="5"/>
      <c r="I117" s="2"/>
    </row>
    <row r="118" spans="2:9" ht="15" customHeight="1" x14ac:dyDescent="0.25">
      <c r="B118" s="71"/>
      <c r="C118" s="3"/>
      <c r="D118" s="3"/>
      <c r="E118" s="4"/>
      <c r="F118" s="3"/>
      <c r="G118" s="5"/>
      <c r="H118" s="5"/>
      <c r="I118" s="2"/>
    </row>
    <row r="119" spans="2:9" ht="15" customHeight="1" x14ac:dyDescent="0.25">
      <c r="B119" s="71"/>
      <c r="C119" s="3"/>
      <c r="D119" s="3"/>
      <c r="E119" s="4"/>
      <c r="F119" s="3"/>
      <c r="G119" s="5"/>
      <c r="H119" s="5"/>
      <c r="I119" s="2"/>
    </row>
    <row r="120" spans="2:9" ht="15" customHeight="1" x14ac:dyDescent="0.25">
      <c r="B120" s="71"/>
      <c r="C120" s="3"/>
      <c r="D120" s="3"/>
      <c r="E120" s="4"/>
      <c r="F120" s="3"/>
      <c r="G120" s="5"/>
      <c r="H120" s="5"/>
      <c r="I120" s="2"/>
    </row>
    <row r="121" spans="2:9" ht="15" customHeight="1" x14ac:dyDescent="0.25">
      <c r="B121" s="71"/>
      <c r="C121" s="3"/>
      <c r="D121" s="3"/>
      <c r="E121" s="4"/>
      <c r="F121" s="3"/>
      <c r="G121" s="5"/>
      <c r="H121" s="5"/>
      <c r="I121" s="2"/>
    </row>
    <row r="122" spans="2:9" ht="15" customHeight="1" x14ac:dyDescent="0.25">
      <c r="B122" s="71"/>
      <c r="C122" s="3"/>
      <c r="D122" s="3"/>
      <c r="E122" s="4"/>
      <c r="F122" s="3"/>
      <c r="G122" s="5"/>
      <c r="H122" s="5"/>
      <c r="I122" s="2"/>
    </row>
    <row r="123" spans="2:9" ht="15" customHeight="1" x14ac:dyDescent="0.25">
      <c r="B123" s="71"/>
      <c r="C123" s="3"/>
      <c r="D123" s="3"/>
      <c r="E123" s="4"/>
      <c r="F123" s="3"/>
      <c r="G123" s="5"/>
      <c r="H123" s="5"/>
      <c r="I123" s="2"/>
    </row>
    <row r="124" spans="2:9" ht="15" customHeight="1" x14ac:dyDescent="0.25">
      <c r="B124" s="71"/>
      <c r="C124" s="3"/>
      <c r="D124" s="3"/>
      <c r="E124" s="4"/>
      <c r="F124" s="3"/>
      <c r="G124" s="5"/>
      <c r="H124" s="5"/>
      <c r="I124" s="2"/>
    </row>
    <row r="125" spans="2:9" ht="15" customHeight="1" x14ac:dyDescent="0.25">
      <c r="B125" s="71"/>
      <c r="C125" s="3"/>
      <c r="D125" s="3"/>
      <c r="E125" s="4"/>
      <c r="F125" s="3"/>
      <c r="G125" s="5"/>
      <c r="H125" s="5"/>
      <c r="I125" s="2"/>
    </row>
    <row r="126" spans="2:9" ht="15" customHeight="1" x14ac:dyDescent="0.25">
      <c r="B126" s="71"/>
      <c r="C126" s="3"/>
      <c r="D126" s="3"/>
      <c r="E126" s="4"/>
      <c r="F126" s="3"/>
      <c r="G126" s="5"/>
      <c r="H126" s="5"/>
      <c r="I126" s="2"/>
    </row>
    <row r="127" spans="2:9" ht="15" customHeight="1" x14ac:dyDescent="0.25">
      <c r="B127" s="71"/>
      <c r="C127" s="3"/>
      <c r="D127" s="3"/>
      <c r="E127" s="4"/>
      <c r="F127" s="3"/>
      <c r="G127" s="5"/>
      <c r="H127" s="5"/>
      <c r="I127" s="2"/>
    </row>
    <row r="128" spans="2:9" ht="15" customHeight="1" x14ac:dyDescent="0.25">
      <c r="B128" s="71"/>
      <c r="C128" s="3"/>
      <c r="D128" s="3"/>
      <c r="E128" s="4"/>
      <c r="F128" s="3"/>
      <c r="G128" s="5"/>
      <c r="H128" s="5"/>
      <c r="I128" s="2"/>
    </row>
    <row r="129" spans="2:9" ht="15" customHeight="1" x14ac:dyDescent="0.25">
      <c r="B129" s="71"/>
      <c r="C129" s="3"/>
      <c r="D129" s="3"/>
      <c r="E129" s="4"/>
      <c r="F129" s="3"/>
      <c r="G129" s="5"/>
      <c r="H129" s="5"/>
      <c r="I129" s="2"/>
    </row>
    <row r="130" spans="2:9" ht="15" customHeight="1" x14ac:dyDescent="0.25">
      <c r="B130" s="71"/>
      <c r="C130" s="3"/>
      <c r="D130" s="3"/>
      <c r="E130" s="4"/>
      <c r="F130" s="3"/>
      <c r="G130" s="5"/>
      <c r="H130" s="5"/>
      <c r="I130" s="2"/>
    </row>
    <row r="131" spans="2:9" ht="15" customHeight="1" x14ac:dyDescent="0.25">
      <c r="B131" s="71"/>
      <c r="C131" s="3"/>
      <c r="D131" s="3"/>
      <c r="E131" s="4"/>
      <c r="F131" s="3"/>
      <c r="G131" s="5"/>
      <c r="H131" s="5"/>
      <c r="I131" s="2"/>
    </row>
    <row r="132" spans="2:9" ht="15" customHeight="1" x14ac:dyDescent="0.25">
      <c r="B132" s="71"/>
      <c r="C132" s="3"/>
      <c r="D132" s="3"/>
      <c r="E132" s="4"/>
      <c r="F132" s="3"/>
      <c r="G132" s="5"/>
      <c r="H132" s="5"/>
      <c r="I132" s="2"/>
    </row>
    <row r="133" spans="2:9" ht="15" customHeight="1" x14ac:dyDescent="0.25">
      <c r="B133" s="71"/>
      <c r="C133" s="3"/>
      <c r="D133" s="3"/>
      <c r="E133" s="4"/>
      <c r="F133" s="3"/>
      <c r="G133" s="5"/>
      <c r="H133" s="5"/>
      <c r="I133" s="2"/>
    </row>
    <row r="134" spans="2:9" ht="15" customHeight="1" x14ac:dyDescent="0.25">
      <c r="B134" s="71"/>
      <c r="C134" s="3"/>
      <c r="D134" s="3"/>
      <c r="E134" s="4"/>
      <c r="F134" s="3"/>
      <c r="G134" s="5"/>
      <c r="H134" s="5"/>
      <c r="I134" s="2"/>
    </row>
    <row r="135" spans="2:9" ht="15" customHeight="1" x14ac:dyDescent="0.25">
      <c r="B135" s="71"/>
      <c r="C135" s="3"/>
      <c r="D135" s="3"/>
      <c r="E135" s="4"/>
      <c r="F135" s="3"/>
      <c r="G135" s="5"/>
      <c r="H135" s="5"/>
      <c r="I135" s="2"/>
    </row>
    <row r="136" spans="2:9" ht="15" customHeight="1" x14ac:dyDescent="0.25">
      <c r="B136" s="71"/>
      <c r="C136" s="3"/>
      <c r="D136" s="3"/>
      <c r="E136" s="4"/>
      <c r="F136" s="3"/>
      <c r="G136" s="5"/>
      <c r="H136" s="5"/>
      <c r="I136" s="2"/>
    </row>
    <row r="137" spans="2:9" ht="15" customHeight="1" x14ac:dyDescent="0.25">
      <c r="B137" s="71"/>
      <c r="C137" s="3"/>
      <c r="D137" s="3"/>
      <c r="E137" s="4"/>
      <c r="F137" s="3"/>
      <c r="G137" s="5"/>
      <c r="H137" s="5"/>
      <c r="I137" s="2"/>
    </row>
    <row r="138" spans="2:9" ht="15" customHeight="1" x14ac:dyDescent="0.25">
      <c r="B138" s="71"/>
      <c r="C138" s="3"/>
      <c r="D138" s="3"/>
      <c r="E138" s="4"/>
      <c r="F138" s="3"/>
      <c r="G138" s="5"/>
      <c r="H138" s="5"/>
      <c r="I138" s="2"/>
    </row>
    <row r="139" spans="2:9" ht="15" customHeight="1" x14ac:dyDescent="0.25">
      <c r="B139" s="71"/>
      <c r="C139" s="3"/>
      <c r="D139" s="3"/>
      <c r="E139" s="4"/>
      <c r="F139" s="3"/>
      <c r="G139" s="5"/>
      <c r="H139" s="5"/>
      <c r="I139" s="2"/>
    </row>
    <row r="140" spans="2:9" ht="15" customHeight="1" x14ac:dyDescent="0.25">
      <c r="B140" s="71"/>
      <c r="C140" s="3"/>
      <c r="D140" s="3"/>
      <c r="E140" s="4"/>
      <c r="F140" s="3"/>
      <c r="G140" s="5"/>
      <c r="H140" s="5"/>
      <c r="I140" s="2"/>
    </row>
    <row r="141" spans="2:9" ht="15" customHeight="1" x14ac:dyDescent="0.25">
      <c r="B141" s="71"/>
      <c r="C141" s="3"/>
      <c r="D141" s="3"/>
      <c r="E141" s="4"/>
      <c r="F141" s="3"/>
      <c r="G141" s="5"/>
      <c r="H141" s="5"/>
      <c r="I141" s="2"/>
    </row>
    <row r="142" spans="2:9" ht="15" customHeight="1" x14ac:dyDescent="0.25">
      <c r="B142" s="71"/>
      <c r="C142" s="3"/>
      <c r="D142" s="3"/>
      <c r="E142" s="4"/>
      <c r="F142" s="3"/>
      <c r="G142" s="5"/>
      <c r="H142" s="5"/>
      <c r="I142" s="2"/>
    </row>
    <row r="143" spans="2:9" ht="15" customHeight="1" x14ac:dyDescent="0.25">
      <c r="B143" s="71"/>
      <c r="C143" s="3"/>
      <c r="D143" s="3"/>
      <c r="E143" s="4"/>
      <c r="F143" s="3"/>
      <c r="G143" s="5"/>
      <c r="H143" s="5"/>
      <c r="I143" s="2"/>
    </row>
    <row r="144" spans="2:9" ht="15" customHeight="1" x14ac:dyDescent="0.25">
      <c r="B144" s="71"/>
      <c r="C144" s="3"/>
      <c r="D144" s="3"/>
      <c r="E144" s="4"/>
      <c r="F144" s="3"/>
      <c r="G144" s="5"/>
      <c r="H144" s="5"/>
      <c r="I144" s="2"/>
    </row>
    <row r="145" spans="2:9" ht="15" customHeight="1" x14ac:dyDescent="0.25">
      <c r="B145" s="71"/>
      <c r="C145" s="3"/>
      <c r="D145" s="3"/>
      <c r="E145" s="4"/>
      <c r="F145" s="3"/>
      <c r="G145" s="5"/>
      <c r="H145" s="5"/>
      <c r="I145" s="2"/>
    </row>
    <row r="146" spans="2:9" ht="15" customHeight="1" x14ac:dyDescent="0.25">
      <c r="B146" s="71"/>
      <c r="C146" s="3"/>
      <c r="D146" s="3"/>
      <c r="E146" s="4"/>
      <c r="F146" s="3"/>
      <c r="G146" s="5"/>
      <c r="H146" s="5"/>
      <c r="I146" s="2"/>
    </row>
    <row r="147" spans="2:9" ht="15" customHeight="1" x14ac:dyDescent="0.25">
      <c r="B147" s="71"/>
      <c r="C147" s="3"/>
      <c r="D147" s="3"/>
      <c r="E147" s="4"/>
      <c r="F147" s="3"/>
      <c r="G147" s="5"/>
      <c r="H147" s="5"/>
      <c r="I147" s="2"/>
    </row>
    <row r="148" spans="2:9" ht="15" customHeight="1" x14ac:dyDescent="0.25">
      <c r="B148" s="71"/>
      <c r="C148" s="3"/>
      <c r="D148" s="3"/>
      <c r="E148" s="4"/>
      <c r="F148" s="3"/>
      <c r="G148" s="5"/>
      <c r="H148" s="5"/>
      <c r="I148" s="2"/>
    </row>
    <row r="149" spans="2:9" ht="15" customHeight="1" x14ac:dyDescent="0.25">
      <c r="B149" s="71"/>
      <c r="C149" s="3"/>
      <c r="D149" s="3"/>
      <c r="E149" s="4"/>
      <c r="F149" s="3"/>
      <c r="G149" s="5"/>
      <c r="H149" s="5"/>
      <c r="I149" s="2"/>
    </row>
    <row r="150" spans="2:9" ht="15" customHeight="1" x14ac:dyDescent="0.25">
      <c r="B150" s="71"/>
      <c r="C150" s="3"/>
      <c r="D150" s="3"/>
      <c r="E150" s="4"/>
      <c r="F150" s="3"/>
      <c r="G150" s="5"/>
      <c r="H150" s="5"/>
      <c r="I150" s="2"/>
    </row>
    <row r="151" spans="2:9" ht="15" customHeight="1" x14ac:dyDescent="0.25">
      <c r="B151" s="71"/>
      <c r="C151" s="3"/>
      <c r="D151" s="3"/>
      <c r="E151" s="4"/>
      <c r="F151" s="3"/>
      <c r="G151" s="5"/>
      <c r="H151" s="5"/>
      <c r="I151" s="2"/>
    </row>
    <row r="152" spans="2:9" ht="15" customHeight="1" x14ac:dyDescent="0.25">
      <c r="B152" s="71"/>
      <c r="C152" s="3"/>
      <c r="D152" s="3"/>
      <c r="E152" s="4"/>
      <c r="F152" s="3"/>
      <c r="G152" s="5"/>
      <c r="H152" s="5"/>
      <c r="I152" s="2"/>
    </row>
    <row r="153" spans="2:9" ht="15" customHeight="1" x14ac:dyDescent="0.25">
      <c r="B153" s="71"/>
      <c r="C153" s="3"/>
      <c r="D153" s="3"/>
      <c r="E153" s="4"/>
      <c r="F153" s="3"/>
      <c r="G153" s="5"/>
      <c r="H153" s="5"/>
      <c r="I153" s="2"/>
    </row>
    <row r="154" spans="2:9" ht="15" customHeight="1" x14ac:dyDescent="0.25">
      <c r="B154" s="71"/>
      <c r="C154" s="3"/>
      <c r="D154" s="3"/>
      <c r="E154" s="4"/>
      <c r="F154" s="3"/>
      <c r="G154" s="5"/>
      <c r="H154" s="5"/>
      <c r="I154" s="2"/>
    </row>
    <row r="155" spans="2:9" ht="15" customHeight="1" x14ac:dyDescent="0.25">
      <c r="B155" s="71"/>
      <c r="C155" s="3"/>
      <c r="D155" s="3"/>
      <c r="E155" s="4"/>
      <c r="F155" s="3"/>
      <c r="G155" s="5"/>
      <c r="H155" s="5"/>
      <c r="I155" s="2"/>
    </row>
    <row r="156" spans="2:9" ht="15" customHeight="1" x14ac:dyDescent="0.25">
      <c r="B156" s="71"/>
      <c r="C156" s="3"/>
      <c r="D156" s="3"/>
      <c r="E156" s="4"/>
      <c r="F156" s="3"/>
      <c r="G156" s="5"/>
      <c r="H156" s="5"/>
      <c r="I156" s="2"/>
    </row>
    <row r="157" spans="2:9" ht="15" customHeight="1" x14ac:dyDescent="0.25">
      <c r="B157" s="71"/>
      <c r="C157" s="3"/>
      <c r="D157" s="3"/>
      <c r="E157" s="4"/>
      <c r="F157" s="3"/>
      <c r="G157" s="5"/>
      <c r="H157" s="5"/>
      <c r="I157" s="2"/>
    </row>
    <row r="158" spans="2:9" ht="15" customHeight="1" x14ac:dyDescent="0.25">
      <c r="B158" s="71"/>
      <c r="C158" s="3"/>
      <c r="D158" s="3"/>
      <c r="E158" s="4"/>
      <c r="F158" s="3"/>
      <c r="G158" s="5"/>
      <c r="H158" s="5"/>
      <c r="I158" s="2"/>
    </row>
    <row r="159" spans="2:9" ht="15" customHeight="1" x14ac:dyDescent="0.25">
      <c r="B159" s="71"/>
      <c r="C159" s="3"/>
      <c r="D159" s="3"/>
      <c r="E159" s="4"/>
      <c r="F159" s="3"/>
      <c r="G159" s="5"/>
      <c r="H159" s="5"/>
      <c r="I159" s="2"/>
    </row>
    <row r="160" spans="2:9" ht="15" customHeight="1" x14ac:dyDescent="0.25">
      <c r="B160" s="71"/>
      <c r="C160" s="3"/>
      <c r="D160" s="3"/>
      <c r="E160" s="4"/>
      <c r="F160" s="3"/>
      <c r="G160" s="5"/>
      <c r="H160" s="5"/>
      <c r="I160" s="2"/>
    </row>
    <row r="161" spans="2:9" ht="15" customHeight="1" x14ac:dyDescent="0.25">
      <c r="B161" s="71"/>
      <c r="C161" s="3"/>
      <c r="D161" s="3"/>
      <c r="E161" s="4"/>
      <c r="F161" s="3"/>
      <c r="G161" s="5"/>
      <c r="H161" s="5"/>
      <c r="I161" s="2"/>
    </row>
    <row r="162" spans="2:9" ht="15" customHeight="1" x14ac:dyDescent="0.25">
      <c r="B162" s="71"/>
      <c r="C162" s="3"/>
      <c r="D162" s="3"/>
      <c r="E162" s="4"/>
      <c r="F162" s="3"/>
      <c r="G162" s="5"/>
      <c r="H162" s="5"/>
      <c r="I162" s="2"/>
    </row>
    <row r="163" spans="2:9" ht="15" customHeight="1" x14ac:dyDescent="0.25">
      <c r="B163" s="71"/>
      <c r="C163" s="3"/>
      <c r="D163" s="3"/>
      <c r="E163" s="4"/>
      <c r="F163" s="3"/>
      <c r="G163" s="5"/>
      <c r="H163" s="5"/>
      <c r="I163" s="2"/>
    </row>
    <row r="164" spans="2:9" ht="15" customHeight="1" x14ac:dyDescent="0.25">
      <c r="B164" s="71"/>
      <c r="C164" s="3"/>
      <c r="D164" s="3"/>
      <c r="E164" s="4"/>
      <c r="F164" s="3"/>
      <c r="G164" s="5"/>
      <c r="H164" s="5"/>
      <c r="I164" s="2"/>
    </row>
    <row r="165" spans="2:9" ht="15" customHeight="1" x14ac:dyDescent="0.25">
      <c r="B165" s="71"/>
      <c r="C165" s="3"/>
      <c r="D165" s="3"/>
      <c r="E165" s="4"/>
      <c r="F165" s="3"/>
      <c r="G165" s="5"/>
      <c r="H165" s="5"/>
      <c r="I165" s="2"/>
    </row>
    <row r="166" spans="2:9" ht="15" customHeight="1" x14ac:dyDescent="0.25">
      <c r="B166" s="71"/>
      <c r="C166" s="3"/>
      <c r="D166" s="3"/>
      <c r="E166" s="4"/>
      <c r="F166" s="3"/>
      <c r="G166" s="5"/>
      <c r="H166" s="5"/>
      <c r="I166" s="2"/>
    </row>
    <row r="167" spans="2:9" ht="15" customHeight="1" x14ac:dyDescent="0.25">
      <c r="B167" s="71"/>
      <c r="C167" s="3"/>
      <c r="D167" s="3"/>
      <c r="E167" s="4"/>
      <c r="F167" s="3"/>
      <c r="G167" s="5"/>
      <c r="H167" s="5"/>
      <c r="I167" s="2"/>
    </row>
    <row r="168" spans="2:9" ht="15" customHeight="1" x14ac:dyDescent="0.25">
      <c r="B168" s="71"/>
      <c r="C168" s="3"/>
      <c r="D168" s="3"/>
      <c r="E168" s="4"/>
      <c r="F168" s="3"/>
      <c r="G168" s="5"/>
      <c r="H168" s="5"/>
      <c r="I168" s="2"/>
    </row>
    <row r="169" spans="2:9" ht="15" customHeight="1" x14ac:dyDescent="0.25">
      <c r="B169" s="71"/>
      <c r="C169" s="3"/>
      <c r="D169" s="3"/>
      <c r="E169" s="4"/>
      <c r="F169" s="3"/>
      <c r="G169" s="5"/>
      <c r="H169" s="5"/>
      <c r="I169" s="2"/>
    </row>
    <row r="170" spans="2:9" ht="15" customHeight="1" x14ac:dyDescent="0.25">
      <c r="B170" s="71"/>
      <c r="C170" s="3"/>
      <c r="D170" s="3"/>
      <c r="E170" s="4"/>
      <c r="F170" s="3"/>
      <c r="G170" s="5"/>
      <c r="H170" s="5"/>
      <c r="I170" s="2"/>
    </row>
    <row r="171" spans="2:9" ht="15" customHeight="1" x14ac:dyDescent="0.25">
      <c r="B171" s="71"/>
      <c r="C171" s="3"/>
      <c r="D171" s="3"/>
      <c r="E171" s="4"/>
      <c r="F171" s="3"/>
      <c r="G171" s="5"/>
      <c r="H171" s="5"/>
      <c r="I171" s="2"/>
    </row>
    <row r="172" spans="2:9" ht="15" customHeight="1" x14ac:dyDescent="0.25">
      <c r="B172" s="71"/>
      <c r="C172" s="3"/>
      <c r="D172" s="3"/>
      <c r="E172" s="4"/>
      <c r="F172" s="3"/>
      <c r="G172" s="5"/>
      <c r="H172" s="5"/>
      <c r="I172" s="2"/>
    </row>
    <row r="173" spans="2:9" ht="15" customHeight="1" x14ac:dyDescent="0.25">
      <c r="B173" s="71"/>
      <c r="C173" s="3"/>
      <c r="D173" s="3"/>
      <c r="E173" s="4"/>
      <c r="F173" s="3"/>
      <c r="G173" s="5"/>
      <c r="H173" s="5"/>
      <c r="I173" s="2"/>
    </row>
    <row r="174" spans="2:9" ht="15" customHeight="1" x14ac:dyDescent="0.25">
      <c r="B174" s="71"/>
      <c r="C174" s="3"/>
      <c r="D174" s="3"/>
      <c r="E174" s="4"/>
      <c r="F174" s="3"/>
      <c r="G174" s="5"/>
      <c r="H174" s="5"/>
      <c r="I174" s="2"/>
    </row>
    <row r="175" spans="2:9" ht="15" customHeight="1" x14ac:dyDescent="0.25">
      <c r="B175" s="71"/>
      <c r="C175" s="3"/>
      <c r="D175" s="3"/>
      <c r="E175" s="4"/>
      <c r="F175" s="3"/>
      <c r="G175" s="5"/>
      <c r="H175" s="5"/>
      <c r="I175" s="2"/>
    </row>
    <row r="176" spans="2:9" ht="15" customHeight="1" x14ac:dyDescent="0.25">
      <c r="B176" s="71"/>
      <c r="C176" s="3"/>
      <c r="D176" s="3"/>
      <c r="E176" s="4"/>
      <c r="F176" s="3"/>
      <c r="G176" s="5"/>
      <c r="H176" s="5"/>
      <c r="I176" s="2"/>
    </row>
    <row r="177" spans="2:9" ht="15" customHeight="1" x14ac:dyDescent="0.25">
      <c r="B177" s="71"/>
      <c r="C177" s="3"/>
      <c r="D177" s="3"/>
      <c r="E177" s="4"/>
      <c r="F177" s="3"/>
      <c r="G177" s="5"/>
      <c r="H177" s="5"/>
      <c r="I177" s="2"/>
    </row>
    <row r="178" spans="2:9" ht="15" customHeight="1" x14ac:dyDescent="0.25">
      <c r="B178" s="71"/>
      <c r="C178" s="3"/>
      <c r="D178" s="3"/>
      <c r="E178" s="4"/>
      <c r="F178" s="3"/>
      <c r="G178" s="5"/>
      <c r="H178" s="5"/>
      <c r="I178" s="2"/>
    </row>
    <row r="179" spans="2:9" ht="15" customHeight="1" x14ac:dyDescent="0.25">
      <c r="B179" s="71"/>
      <c r="C179" s="3"/>
      <c r="D179" s="3"/>
      <c r="E179" s="4"/>
      <c r="F179" s="3"/>
      <c r="G179" s="5"/>
      <c r="H179" s="5"/>
      <c r="I179" s="2"/>
    </row>
    <row r="180" spans="2:9" ht="15" customHeight="1" x14ac:dyDescent="0.25">
      <c r="B180" s="71"/>
      <c r="C180" s="3"/>
      <c r="D180" s="3"/>
      <c r="E180" s="4"/>
      <c r="F180" s="3"/>
      <c r="G180" s="5"/>
      <c r="H180" s="5"/>
      <c r="I180" s="2"/>
    </row>
    <row r="181" spans="2:9" ht="15" customHeight="1" x14ac:dyDescent="0.25">
      <c r="B181" s="71"/>
      <c r="C181" s="3"/>
      <c r="D181" s="3"/>
      <c r="E181" s="4"/>
      <c r="F181" s="3"/>
      <c r="G181" s="5"/>
      <c r="H181" s="5"/>
      <c r="I181" s="2"/>
    </row>
    <row r="182" spans="2:9" ht="15" customHeight="1" x14ac:dyDescent="0.25">
      <c r="B182" s="71"/>
      <c r="C182" s="3"/>
      <c r="D182" s="3"/>
      <c r="E182" s="4"/>
      <c r="F182" s="3"/>
      <c r="G182" s="5"/>
      <c r="H182" s="5"/>
      <c r="I182" s="2"/>
    </row>
    <row r="183" spans="2:9" ht="15" customHeight="1" x14ac:dyDescent="0.25">
      <c r="B183" s="71"/>
      <c r="C183" s="3"/>
      <c r="D183" s="3"/>
      <c r="E183" s="4"/>
      <c r="F183" s="3"/>
      <c r="G183" s="5"/>
      <c r="H183" s="5"/>
      <c r="I183" s="2"/>
    </row>
    <row r="184" spans="2:9" ht="15" customHeight="1" x14ac:dyDescent="0.25">
      <c r="B184" s="71"/>
      <c r="C184" s="3"/>
      <c r="D184" s="3"/>
      <c r="E184" s="4"/>
      <c r="F184" s="3"/>
      <c r="G184" s="5"/>
      <c r="H184" s="5"/>
      <c r="I184" s="2"/>
    </row>
    <row r="185" spans="2:9" ht="15" customHeight="1" x14ac:dyDescent="0.25">
      <c r="B185" s="71"/>
      <c r="C185" s="3"/>
      <c r="D185" s="3"/>
      <c r="E185" s="4"/>
      <c r="F185" s="3"/>
      <c r="G185" s="5"/>
      <c r="H185" s="5"/>
      <c r="I185" s="2"/>
    </row>
    <row r="186" spans="2:9" ht="15" customHeight="1" x14ac:dyDescent="0.25">
      <c r="B186" s="71"/>
      <c r="C186" s="3"/>
      <c r="D186" s="3"/>
      <c r="E186" s="4"/>
      <c r="F186" s="3"/>
      <c r="G186" s="5"/>
      <c r="H186" s="5"/>
      <c r="I186" s="2"/>
    </row>
    <row r="187" spans="2:9" ht="15" customHeight="1" x14ac:dyDescent="0.25">
      <c r="B187" s="71"/>
      <c r="C187" s="3"/>
      <c r="D187" s="3"/>
      <c r="E187" s="4"/>
      <c r="F187" s="3"/>
      <c r="G187" s="5"/>
      <c r="H187" s="5"/>
      <c r="I187" s="2"/>
    </row>
    <row r="188" spans="2:9" ht="15" customHeight="1" x14ac:dyDescent="0.25">
      <c r="B188" s="71"/>
      <c r="C188" s="3"/>
      <c r="D188" s="3"/>
      <c r="E188" s="4"/>
      <c r="F188" s="3"/>
      <c r="G188" s="5"/>
      <c r="H188" s="5"/>
      <c r="I188" s="2"/>
    </row>
    <row r="189" spans="2:9" ht="15" customHeight="1" x14ac:dyDescent="0.25">
      <c r="B189" s="71"/>
      <c r="C189" s="3"/>
      <c r="D189" s="3"/>
      <c r="E189" s="4"/>
      <c r="F189" s="3"/>
      <c r="G189" s="5"/>
      <c r="H189" s="5"/>
      <c r="I189" s="2"/>
    </row>
    <row r="190" spans="2:9" ht="15" customHeight="1" x14ac:dyDescent="0.25">
      <c r="B190" s="71"/>
      <c r="C190" s="3"/>
      <c r="D190" s="3"/>
      <c r="E190" s="4"/>
      <c r="F190" s="3"/>
      <c r="G190" s="5"/>
      <c r="H190" s="5"/>
      <c r="I190" s="2"/>
    </row>
    <row r="191" spans="2:9" ht="15" customHeight="1" x14ac:dyDescent="0.25">
      <c r="B191" s="71"/>
      <c r="C191" s="3"/>
      <c r="D191" s="3"/>
      <c r="E191" s="4"/>
      <c r="F191" s="3"/>
      <c r="G191" s="5"/>
      <c r="H191" s="5"/>
      <c r="I191" s="2"/>
    </row>
    <row r="192" spans="2:9" ht="15" customHeight="1" x14ac:dyDescent="0.25">
      <c r="B192" s="71"/>
      <c r="C192" s="3"/>
      <c r="D192" s="3"/>
      <c r="E192" s="4"/>
      <c r="F192" s="3"/>
      <c r="G192" s="5"/>
      <c r="H192" s="5"/>
      <c r="I192" s="2"/>
    </row>
    <row r="193" spans="2:9" ht="15" customHeight="1" x14ac:dyDescent="0.25">
      <c r="B193" s="71"/>
      <c r="C193" s="3"/>
      <c r="D193" s="3"/>
      <c r="E193" s="4"/>
      <c r="F193" s="3"/>
      <c r="G193" s="5"/>
      <c r="H193" s="5"/>
      <c r="I193" s="2"/>
    </row>
    <row r="194" spans="2:9" ht="15" customHeight="1" x14ac:dyDescent="0.25">
      <c r="B194" s="71"/>
      <c r="C194" s="3"/>
      <c r="D194" s="3"/>
      <c r="E194" s="4"/>
      <c r="F194" s="3"/>
      <c r="G194" s="5"/>
      <c r="H194" s="5"/>
      <c r="I194" s="2"/>
    </row>
    <row r="195" spans="2:9" ht="15" customHeight="1" x14ac:dyDescent="0.25">
      <c r="B195" s="71"/>
      <c r="C195" s="3"/>
      <c r="D195" s="3"/>
      <c r="E195" s="4"/>
      <c r="F195" s="3"/>
      <c r="G195" s="5"/>
      <c r="H195" s="5"/>
      <c r="I195" s="2"/>
    </row>
    <row r="196" spans="2:9" ht="15" customHeight="1" x14ac:dyDescent="0.25">
      <c r="B196" s="71"/>
      <c r="C196" s="3"/>
      <c r="D196" s="3"/>
      <c r="E196" s="4"/>
      <c r="F196" s="3"/>
      <c r="G196" s="5"/>
      <c r="H196" s="5"/>
      <c r="I196" s="2"/>
    </row>
    <row r="197" spans="2:9" ht="15" customHeight="1" x14ac:dyDescent="0.25">
      <c r="B197" s="71"/>
      <c r="C197" s="3"/>
      <c r="D197" s="3"/>
      <c r="E197" s="4"/>
      <c r="F197" s="3"/>
      <c r="G197" s="5"/>
      <c r="H197" s="5"/>
      <c r="I197" s="2"/>
    </row>
    <row r="198" spans="2:9" ht="15" customHeight="1" x14ac:dyDescent="0.25">
      <c r="B198" s="71"/>
      <c r="C198" s="3"/>
      <c r="D198" s="3"/>
      <c r="E198" s="4"/>
      <c r="F198" s="3"/>
      <c r="G198" s="5"/>
      <c r="H198" s="5"/>
      <c r="I198" s="2"/>
    </row>
    <row r="199" spans="2:9" ht="15" customHeight="1" x14ac:dyDescent="0.25">
      <c r="B199" s="71"/>
      <c r="C199" s="3"/>
      <c r="D199" s="3"/>
      <c r="E199" s="4"/>
      <c r="F199" s="3"/>
      <c r="G199" s="5"/>
      <c r="H199" s="5"/>
      <c r="I199" s="2"/>
    </row>
    <row r="200" spans="2:9" ht="15" customHeight="1" x14ac:dyDescent="0.25">
      <c r="B200" s="71"/>
      <c r="C200" s="3"/>
      <c r="D200" s="3"/>
      <c r="E200" s="4"/>
      <c r="F200" s="3"/>
      <c r="G200" s="5"/>
      <c r="H200" s="5"/>
      <c r="I200" s="2"/>
    </row>
    <row r="201" spans="2:9" ht="15" customHeight="1" x14ac:dyDescent="0.25">
      <c r="B201" s="71"/>
      <c r="C201" s="3"/>
      <c r="D201" s="3"/>
      <c r="E201" s="4"/>
      <c r="F201" s="3"/>
      <c r="G201" s="5"/>
      <c r="H201" s="5"/>
      <c r="I201" s="2"/>
    </row>
    <row r="202" spans="2:9" ht="15" customHeight="1" x14ac:dyDescent="0.25">
      <c r="B202" s="71"/>
      <c r="C202" s="3"/>
      <c r="D202" s="3"/>
      <c r="E202" s="4"/>
      <c r="F202" s="3"/>
      <c r="G202" s="5"/>
      <c r="H202" s="5"/>
      <c r="I202" s="2"/>
    </row>
    <row r="203" spans="2:9" ht="15" customHeight="1" x14ac:dyDescent="0.25">
      <c r="B203" s="71"/>
      <c r="C203" s="3"/>
      <c r="D203" s="3"/>
      <c r="E203" s="4"/>
      <c r="F203" s="3"/>
      <c r="G203" s="5"/>
      <c r="H203" s="5"/>
      <c r="I203" s="2"/>
    </row>
    <row r="204" spans="2:9" ht="15" customHeight="1" x14ac:dyDescent="0.25">
      <c r="B204" s="71"/>
      <c r="C204" s="3"/>
      <c r="D204" s="3"/>
      <c r="E204" s="4"/>
      <c r="F204" s="3"/>
      <c r="G204" s="5"/>
      <c r="H204" s="5"/>
      <c r="I204" s="2"/>
    </row>
    <row r="205" spans="2:9" ht="15" customHeight="1" x14ac:dyDescent="0.25">
      <c r="B205" s="71"/>
      <c r="C205" s="3"/>
      <c r="D205" s="3"/>
      <c r="E205" s="4"/>
      <c r="F205" s="3"/>
      <c r="G205" s="5"/>
      <c r="H205" s="5"/>
      <c r="I205" s="2"/>
    </row>
    <row r="206" spans="2:9" ht="15" customHeight="1" x14ac:dyDescent="0.25">
      <c r="B206" s="71"/>
      <c r="C206" s="3"/>
      <c r="D206" s="3"/>
      <c r="E206" s="4"/>
      <c r="F206" s="3"/>
      <c r="G206" s="5"/>
      <c r="H206" s="5"/>
      <c r="I206" s="2"/>
    </row>
    <row r="207" spans="2:9" ht="15" customHeight="1" x14ac:dyDescent="0.25">
      <c r="B207" s="71"/>
      <c r="C207" s="3"/>
      <c r="D207" s="3"/>
      <c r="E207" s="4"/>
      <c r="F207" s="3"/>
      <c r="G207" s="5"/>
      <c r="H207" s="5"/>
      <c r="I207" s="2"/>
    </row>
    <row r="208" spans="2:9" ht="15" customHeight="1" x14ac:dyDescent="0.25">
      <c r="B208" s="71"/>
      <c r="C208" s="3"/>
      <c r="D208" s="3"/>
      <c r="E208" s="4"/>
      <c r="F208" s="3"/>
      <c r="G208" s="5"/>
      <c r="H208" s="5"/>
      <c r="I208" s="2"/>
    </row>
    <row r="209" spans="2:9" ht="15" customHeight="1" x14ac:dyDescent="0.25">
      <c r="B209" s="71"/>
      <c r="C209" s="3"/>
      <c r="D209" s="3"/>
      <c r="E209" s="4"/>
      <c r="F209" s="3"/>
      <c r="G209" s="5"/>
      <c r="H209" s="5"/>
      <c r="I209" s="2"/>
    </row>
    <row r="210" spans="2:9" ht="15" customHeight="1" x14ac:dyDescent="0.25">
      <c r="B210" s="71"/>
      <c r="C210" s="3"/>
      <c r="D210" s="3"/>
      <c r="E210" s="4"/>
      <c r="F210" s="3"/>
      <c r="G210" s="5"/>
      <c r="H210" s="5"/>
      <c r="I210" s="2"/>
    </row>
    <row r="211" spans="2:9" ht="15" customHeight="1" x14ac:dyDescent="0.25">
      <c r="B211" s="71"/>
      <c r="C211" s="3"/>
      <c r="D211" s="3"/>
      <c r="E211" s="4"/>
      <c r="F211" s="3"/>
      <c r="G211" s="5"/>
      <c r="H211" s="5"/>
      <c r="I211" s="2"/>
    </row>
    <row r="212" spans="2:9" ht="15" customHeight="1" x14ac:dyDescent="0.25">
      <c r="B212" s="71"/>
      <c r="C212" s="3"/>
      <c r="D212" s="3"/>
      <c r="E212" s="4"/>
      <c r="F212" s="3"/>
      <c r="G212" s="5"/>
      <c r="H212" s="5"/>
      <c r="I212" s="2"/>
    </row>
    <row r="213" spans="2:9" ht="15" customHeight="1" x14ac:dyDescent="0.25">
      <c r="B213" s="71"/>
      <c r="C213" s="3"/>
      <c r="D213" s="3"/>
      <c r="E213" s="4"/>
      <c r="F213" s="3"/>
      <c r="G213" s="5"/>
      <c r="H213" s="5"/>
      <c r="I213" s="2"/>
    </row>
    <row r="214" spans="2:9" ht="15" customHeight="1" x14ac:dyDescent="0.25">
      <c r="B214" s="71"/>
      <c r="C214" s="3"/>
      <c r="D214" s="3"/>
      <c r="E214" s="4"/>
      <c r="F214" s="3"/>
      <c r="G214" s="5"/>
      <c r="H214" s="5"/>
      <c r="I214" s="2"/>
    </row>
    <row r="215" spans="2:9" ht="15" customHeight="1" x14ac:dyDescent="0.25">
      <c r="B215" s="71"/>
      <c r="C215" s="3"/>
      <c r="D215" s="3"/>
      <c r="E215" s="4"/>
      <c r="F215" s="3"/>
      <c r="G215" s="5"/>
      <c r="H215" s="5"/>
      <c r="I215" s="2"/>
    </row>
    <row r="216" spans="2:9" ht="15" customHeight="1" x14ac:dyDescent="0.25">
      <c r="B216" s="71"/>
      <c r="C216" s="3"/>
      <c r="D216" s="3"/>
      <c r="E216" s="4"/>
      <c r="F216" s="3"/>
      <c r="G216" s="5"/>
      <c r="H216" s="5"/>
      <c r="I216" s="2"/>
    </row>
    <row r="217" spans="2:9" ht="15" customHeight="1" x14ac:dyDescent="0.25">
      <c r="B217" s="71"/>
      <c r="C217" s="3"/>
      <c r="D217" s="3"/>
      <c r="E217" s="4"/>
      <c r="F217" s="3"/>
      <c r="G217" s="5"/>
      <c r="H217" s="5"/>
      <c r="I217" s="2"/>
    </row>
    <row r="218" spans="2:9" ht="15" customHeight="1" x14ac:dyDescent="0.25">
      <c r="B218" s="71"/>
      <c r="C218" s="3"/>
      <c r="D218" s="3"/>
      <c r="E218" s="4"/>
      <c r="F218" s="3"/>
      <c r="G218" s="5"/>
      <c r="H218" s="5"/>
      <c r="I218" s="2"/>
    </row>
    <row r="219" spans="2:9" ht="15" customHeight="1" x14ac:dyDescent="0.25">
      <c r="B219" s="71"/>
      <c r="C219" s="3"/>
      <c r="D219" s="3"/>
      <c r="E219" s="4"/>
      <c r="F219" s="3"/>
      <c r="G219" s="5"/>
      <c r="H219" s="5"/>
      <c r="I219" s="2"/>
    </row>
    <row r="220" spans="2:9" ht="15" customHeight="1" x14ac:dyDescent="0.25">
      <c r="B220" s="71"/>
      <c r="C220" s="3"/>
      <c r="D220" s="3"/>
      <c r="E220" s="4"/>
      <c r="F220" s="3"/>
      <c r="G220" s="5"/>
      <c r="H220" s="5"/>
      <c r="I220" s="2"/>
    </row>
    <row r="221" spans="2:9" ht="15" customHeight="1" x14ac:dyDescent="0.25">
      <c r="B221" s="71"/>
      <c r="C221" s="3"/>
      <c r="D221" s="3"/>
      <c r="E221" s="4"/>
      <c r="F221" s="3"/>
      <c r="G221" s="5"/>
      <c r="H221" s="5"/>
      <c r="I221" s="2"/>
    </row>
    <row r="222" spans="2:9" ht="15" customHeight="1" x14ac:dyDescent="0.25">
      <c r="B222" s="71"/>
      <c r="C222" s="3"/>
      <c r="D222" s="3"/>
      <c r="E222" s="4"/>
      <c r="F222" s="3"/>
      <c r="G222" s="5"/>
      <c r="H222" s="5"/>
      <c r="I222" s="2"/>
    </row>
    <row r="223" spans="2:9" ht="15" customHeight="1" x14ac:dyDescent="0.25">
      <c r="B223" s="71"/>
      <c r="C223" s="3"/>
      <c r="D223" s="3"/>
      <c r="E223" s="4"/>
      <c r="F223" s="3"/>
      <c r="G223" s="5"/>
      <c r="H223" s="5"/>
      <c r="I223" s="2"/>
    </row>
    <row r="224" spans="2:9" ht="15" customHeight="1" x14ac:dyDescent="0.25">
      <c r="B224" s="71"/>
      <c r="C224" s="3"/>
      <c r="D224" s="3"/>
      <c r="E224" s="4"/>
      <c r="F224" s="3"/>
      <c r="G224" s="5"/>
      <c r="H224" s="5"/>
      <c r="I224" s="2"/>
    </row>
    <row r="225" spans="2:9" ht="15" customHeight="1" x14ac:dyDescent="0.25">
      <c r="B225" s="71"/>
      <c r="C225" s="3"/>
      <c r="D225" s="3"/>
      <c r="E225" s="4"/>
      <c r="F225" s="3"/>
      <c r="G225" s="5"/>
      <c r="H225" s="5"/>
      <c r="I225" s="2"/>
    </row>
    <row r="226" spans="2:9" ht="15" customHeight="1" x14ac:dyDescent="0.25">
      <c r="B226" s="71"/>
      <c r="C226" s="3"/>
      <c r="D226" s="3"/>
      <c r="E226" s="4"/>
      <c r="F226" s="3"/>
      <c r="G226" s="5"/>
      <c r="H226" s="5"/>
      <c r="I226" s="2"/>
    </row>
    <row r="227" spans="2:9" ht="15" customHeight="1" x14ac:dyDescent="0.25">
      <c r="B227" s="71"/>
      <c r="C227" s="3"/>
      <c r="D227" s="3"/>
      <c r="E227" s="4"/>
      <c r="F227" s="3"/>
      <c r="G227" s="5"/>
      <c r="H227" s="5"/>
      <c r="I227" s="2"/>
    </row>
    <row r="228" spans="2:9" ht="15" customHeight="1" x14ac:dyDescent="0.25">
      <c r="B228" s="71"/>
      <c r="C228" s="3"/>
      <c r="D228" s="3"/>
      <c r="E228" s="4"/>
      <c r="F228" s="3"/>
      <c r="G228" s="5"/>
      <c r="H228" s="5"/>
      <c r="I228" s="2"/>
    </row>
    <row r="229" spans="2:9" ht="15" customHeight="1" x14ac:dyDescent="0.25">
      <c r="B229" s="71"/>
      <c r="C229" s="3"/>
      <c r="D229" s="3"/>
      <c r="E229" s="4"/>
      <c r="F229" s="3"/>
      <c r="G229" s="5"/>
      <c r="H229" s="5"/>
      <c r="I229" s="2"/>
    </row>
    <row r="230" spans="2:9" ht="15" customHeight="1" x14ac:dyDescent="0.25">
      <c r="B230" s="71"/>
      <c r="C230" s="3"/>
      <c r="D230" s="3"/>
      <c r="E230" s="4"/>
      <c r="F230" s="3"/>
      <c r="G230" s="5"/>
      <c r="H230" s="5"/>
      <c r="I230" s="2"/>
    </row>
    <row r="231" spans="2:9" ht="15" customHeight="1" x14ac:dyDescent="0.25">
      <c r="B231" s="71"/>
      <c r="C231" s="3"/>
      <c r="D231" s="3"/>
      <c r="E231" s="4"/>
      <c r="F231" s="3"/>
      <c r="G231" s="5"/>
      <c r="H231" s="5"/>
      <c r="I231" s="2"/>
    </row>
    <row r="232" spans="2:9" ht="15" customHeight="1" x14ac:dyDescent="0.25">
      <c r="B232" s="71"/>
      <c r="C232" s="3"/>
      <c r="D232" s="3"/>
      <c r="E232" s="4"/>
      <c r="F232" s="3"/>
      <c r="G232" s="5"/>
      <c r="H232" s="5"/>
      <c r="I232" s="2"/>
    </row>
    <row r="233" spans="2:9" ht="15" customHeight="1" x14ac:dyDescent="0.25">
      <c r="B233" s="71"/>
      <c r="C233" s="3"/>
      <c r="D233" s="3"/>
      <c r="E233" s="4"/>
      <c r="F233" s="3"/>
      <c r="G233" s="5"/>
      <c r="H233" s="5"/>
      <c r="I233" s="2"/>
    </row>
    <row r="234" spans="2:9" ht="15" customHeight="1" x14ac:dyDescent="0.25">
      <c r="B234" s="71"/>
      <c r="C234" s="3"/>
      <c r="D234" s="3"/>
      <c r="E234" s="4"/>
      <c r="F234" s="3"/>
      <c r="G234" s="5"/>
      <c r="H234" s="5"/>
      <c r="I234" s="2"/>
    </row>
    <row r="235" spans="2:9" ht="15" customHeight="1" x14ac:dyDescent="0.25">
      <c r="B235" s="71"/>
      <c r="C235" s="3"/>
      <c r="D235" s="3"/>
      <c r="E235" s="4"/>
      <c r="F235" s="3"/>
      <c r="G235" s="5"/>
      <c r="H235" s="5"/>
      <c r="I235" s="2"/>
    </row>
    <row r="236" spans="2:9" ht="15" customHeight="1" x14ac:dyDescent="0.25">
      <c r="B236" s="71"/>
      <c r="C236" s="3"/>
      <c r="D236" s="3"/>
      <c r="E236" s="4"/>
      <c r="F236" s="3"/>
      <c r="G236" s="5"/>
      <c r="H236" s="5"/>
      <c r="I236" s="2"/>
    </row>
    <row r="237" spans="2:9" ht="15" customHeight="1" x14ac:dyDescent="0.25">
      <c r="B237" s="71"/>
      <c r="C237" s="3"/>
      <c r="D237" s="3"/>
      <c r="E237" s="4"/>
      <c r="F237" s="3"/>
      <c r="G237" s="5"/>
      <c r="H237" s="5"/>
      <c r="I237" s="2"/>
    </row>
    <row r="238" spans="2:9" ht="15" customHeight="1" x14ac:dyDescent="0.25">
      <c r="B238" s="71"/>
      <c r="C238" s="3"/>
      <c r="D238" s="3"/>
      <c r="E238" s="4"/>
      <c r="F238" s="3"/>
      <c r="G238" s="5"/>
      <c r="H238" s="5"/>
      <c r="I238" s="2"/>
    </row>
  </sheetData>
  <mergeCells count="3">
    <mergeCell ref="K1:L2"/>
    <mergeCell ref="A2:A3"/>
    <mergeCell ref="M1:P3"/>
  </mergeCells>
  <pageMargins left="0.75" right="0.75" top="1" bottom="1" header="0.5" footer="0.5"/>
  <pageSetup paperSize="9" scale="58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86"/>
  <sheetViews>
    <sheetView zoomScaleNormal="100" zoomScaleSheetLayoutView="115" workbookViewId="0">
      <selection activeCell="R30" sqref="R30"/>
    </sheetView>
  </sheetViews>
  <sheetFormatPr defaultRowHeight="15.75" x14ac:dyDescent="0.25"/>
  <cols>
    <col min="1" max="1" width="5.7109375" style="6" customWidth="1"/>
    <col min="2" max="2" width="6.7109375" style="6" customWidth="1"/>
    <col min="3" max="3" width="6" style="6" customWidth="1"/>
    <col min="4" max="4" width="11.85546875" style="6" customWidth="1"/>
    <col min="5" max="5" width="0.7109375" style="6" customWidth="1"/>
    <col min="6" max="6" width="13.28515625" style="6" customWidth="1"/>
    <col min="7" max="7" width="0.7109375" style="6" customWidth="1"/>
    <col min="8" max="8" width="3.7109375" style="6" customWidth="1"/>
    <col min="9" max="9" width="0.7109375" style="6" customWidth="1"/>
    <col min="10" max="10" width="3.7109375" style="6" customWidth="1"/>
    <col min="11" max="11" width="0.7109375" style="6" customWidth="1"/>
    <col min="12" max="13" width="3.7109375" style="6" customWidth="1"/>
    <col min="14" max="14" width="0.7109375" style="6" customWidth="1"/>
    <col min="15" max="16" width="10.7109375" style="6" customWidth="1"/>
    <col min="17" max="17" width="25.28515625" style="6" customWidth="1"/>
    <col min="18" max="18" width="13.85546875" style="6" customWidth="1"/>
    <col min="19" max="16384" width="9.140625" style="6"/>
  </cols>
  <sheetData>
    <row r="1" spans="1:17" ht="21" customHeight="1" x14ac:dyDescent="0.35">
      <c r="A1" s="326" t="s">
        <v>50</v>
      </c>
      <c r="B1" s="326"/>
      <c r="C1" s="326"/>
      <c r="D1" s="326"/>
      <c r="E1" s="326"/>
      <c r="F1" s="326"/>
      <c r="G1" s="20"/>
      <c r="I1" s="20"/>
      <c r="J1" s="20"/>
      <c r="M1" s="303" t="s">
        <v>51</v>
      </c>
      <c r="N1" s="303"/>
      <c r="O1" s="303"/>
      <c r="P1" s="301">
        <f ca="1">TODAY()</f>
        <v>45167</v>
      </c>
      <c r="Q1" s="301"/>
    </row>
    <row r="2" spans="1:17" ht="6" customHeight="1" x14ac:dyDescent="0.25">
      <c r="A2" s="326"/>
      <c r="B2" s="326"/>
      <c r="C2" s="326"/>
      <c r="D2" s="326"/>
      <c r="E2" s="326"/>
      <c r="F2" s="326"/>
      <c r="H2" s="299" t="s">
        <v>80</v>
      </c>
      <c r="I2" s="31"/>
      <c r="J2" s="299" t="s">
        <v>81</v>
      </c>
      <c r="N2" s="9"/>
      <c r="O2" s="323" t="s">
        <v>98</v>
      </c>
      <c r="P2" s="323"/>
      <c r="Q2" s="323"/>
    </row>
    <row r="3" spans="1:17" ht="6" customHeight="1" thickBot="1" x14ac:dyDescent="0.4">
      <c r="A3" s="7"/>
      <c r="B3" s="7"/>
      <c r="H3" s="300"/>
      <c r="I3" s="31"/>
      <c r="J3" s="300"/>
      <c r="N3" s="9"/>
      <c r="O3" s="323"/>
      <c r="P3" s="323"/>
      <c r="Q3" s="323"/>
    </row>
    <row r="4" spans="1:17" ht="16.5" thickBot="1" x14ac:dyDescent="0.3">
      <c r="A4" s="6" t="s">
        <v>52</v>
      </c>
      <c r="H4" s="22" t="s">
        <v>10</v>
      </c>
      <c r="I4" s="28"/>
      <c r="J4" s="22" t="s">
        <v>10</v>
      </c>
      <c r="L4" s="312"/>
      <c r="M4" s="312"/>
      <c r="N4" s="312"/>
      <c r="O4" s="312"/>
      <c r="P4" s="312"/>
      <c r="Q4" s="312"/>
    </row>
    <row r="5" spans="1:17" ht="4.5" customHeight="1" x14ac:dyDescent="0.25"/>
    <row r="6" spans="1:17" ht="18.75" x14ac:dyDescent="0.3">
      <c r="A6" s="6" t="s">
        <v>53</v>
      </c>
      <c r="C6" s="298">
        <f>SUM('Scope of Work'!B6)</f>
        <v>2125015</v>
      </c>
      <c r="D6" s="298"/>
      <c r="E6" s="59"/>
      <c r="F6" s="21" t="s">
        <v>54</v>
      </c>
      <c r="G6" s="324" t="str">
        <f>('Scope of Work'!D6)</f>
        <v xml:space="preserve">SFR </v>
      </c>
      <c r="H6" s="324"/>
      <c r="I6" s="324"/>
      <c r="J6" s="324"/>
      <c r="K6" s="324"/>
      <c r="L6" s="324"/>
      <c r="M6" s="324"/>
      <c r="N6" s="324"/>
      <c r="O6" s="324"/>
      <c r="P6" s="324"/>
    </row>
    <row r="7" spans="1:17" ht="4.5" customHeight="1" x14ac:dyDescent="0.35">
      <c r="C7" s="32"/>
      <c r="D7" s="32"/>
      <c r="E7" s="32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7" x14ac:dyDescent="0.25">
      <c r="A8" s="6" t="s">
        <v>55</v>
      </c>
      <c r="C8" s="302">
        <f>('Scope of Work'!B3:E3)</f>
        <v>0</v>
      </c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</row>
    <row r="9" spans="1:17" ht="4.5" customHeight="1" x14ac:dyDescent="0.25"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7" ht="18.75" x14ac:dyDescent="0.3">
      <c r="A10" s="6" t="s">
        <v>107</v>
      </c>
      <c r="D10" s="318">
        <f>('Scope of Work'!M3)</f>
        <v>0</v>
      </c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</row>
    <row r="11" spans="1:17" ht="4.5" customHeight="1" x14ac:dyDescent="0.25"/>
    <row r="12" spans="1:17" x14ac:dyDescent="0.25">
      <c r="A12" s="297" t="s">
        <v>91</v>
      </c>
      <c r="B12" s="297"/>
      <c r="C12" s="297"/>
      <c r="D12" s="10">
        <f ca="1">TODAY()+1</f>
        <v>45168</v>
      </c>
      <c r="E12" s="54"/>
      <c r="F12" s="6" t="s">
        <v>92</v>
      </c>
    </row>
    <row r="13" spans="1:17" x14ac:dyDescent="0.25">
      <c r="A13" s="6" t="s">
        <v>56</v>
      </c>
      <c r="C13" s="11">
        <f>SUM('Scope of Work'!C66)</f>
        <v>10</v>
      </c>
      <c r="D13" s="6" t="s">
        <v>57</v>
      </c>
      <c r="J13" s="296">
        <f ca="1">+D12+C13</f>
        <v>45178</v>
      </c>
      <c r="K13" s="296"/>
      <c r="L13" s="296"/>
      <c r="M13" s="296"/>
      <c r="N13" s="296"/>
    </row>
    <row r="14" spans="1:17" x14ac:dyDescent="0.25">
      <c r="A14" s="6" t="s">
        <v>58</v>
      </c>
      <c r="C14" s="12">
        <f>SUM('Scope of Work'!C67)</f>
        <v>83.213333333333338</v>
      </c>
      <c r="D14" s="6" t="s">
        <v>59</v>
      </c>
      <c r="J14" s="296">
        <f ca="1">+J13+C14</f>
        <v>45261.213333333333</v>
      </c>
      <c r="K14" s="296"/>
      <c r="L14" s="296"/>
      <c r="M14" s="296"/>
      <c r="N14" s="296"/>
    </row>
    <row r="15" spans="1:17" ht="4.5" customHeight="1" x14ac:dyDescent="0.25">
      <c r="C15" s="21"/>
      <c r="J15" s="54"/>
      <c r="K15" s="54"/>
      <c r="L15" s="54"/>
      <c r="M15" s="54"/>
      <c r="N15" s="54"/>
    </row>
    <row r="16" spans="1:17" ht="4.5" customHeight="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</row>
    <row r="17" spans="1:17" ht="4.5" customHeight="1" x14ac:dyDescent="0.25"/>
    <row r="18" spans="1:17" ht="17.25" x14ac:dyDescent="0.3">
      <c r="A18" s="66" t="s">
        <v>105</v>
      </c>
      <c r="D18" s="14"/>
      <c r="E18" s="14"/>
      <c r="F18" s="69">
        <f>SUM('Access Invoice '!M1:N2)</f>
        <v>0</v>
      </c>
      <c r="G18" s="29"/>
    </row>
    <row r="19" spans="1:17" ht="4.5" customHeight="1" x14ac:dyDescent="0.25">
      <c r="C19" s="21"/>
      <c r="J19" s="54"/>
      <c r="K19" s="54"/>
      <c r="L19" s="54"/>
      <c r="M19" s="54"/>
      <c r="N19" s="54"/>
    </row>
    <row r="20" spans="1:17" ht="4.5" customHeight="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5.6" customHeight="1" x14ac:dyDescent="0.25">
      <c r="H21" s="293" t="s">
        <v>20</v>
      </c>
      <c r="I21" s="293"/>
      <c r="J21" s="293"/>
      <c r="K21" s="293"/>
      <c r="L21" s="293"/>
      <c r="M21" s="293"/>
      <c r="N21" s="293"/>
      <c r="O21" s="293"/>
      <c r="P21" s="293"/>
      <c r="Q21" s="293"/>
    </row>
    <row r="22" spans="1:17" ht="16.5" customHeight="1" x14ac:dyDescent="0.25">
      <c r="A22" s="6" t="s">
        <v>95</v>
      </c>
      <c r="F22" s="39">
        <v>0</v>
      </c>
      <c r="G22" s="13"/>
      <c r="H22" s="294"/>
      <c r="I22" s="294"/>
      <c r="J22" s="294"/>
      <c r="K22" s="294"/>
      <c r="L22" s="294"/>
      <c r="M22" s="294"/>
      <c r="N22" s="294"/>
      <c r="O22" s="294"/>
      <c r="P22" s="294"/>
      <c r="Q22" s="294"/>
    </row>
    <row r="23" spans="1:17" x14ac:dyDescent="0.25">
      <c r="A23" s="6" t="s">
        <v>96</v>
      </c>
      <c r="F23" s="39">
        <v>0</v>
      </c>
      <c r="G23" s="13"/>
      <c r="H23" s="295"/>
      <c r="I23" s="295"/>
      <c r="J23" s="295"/>
      <c r="K23" s="295"/>
      <c r="L23" s="295"/>
      <c r="M23" s="295"/>
      <c r="N23" s="295"/>
      <c r="O23" s="295"/>
      <c r="P23" s="295"/>
      <c r="Q23" s="295"/>
    </row>
    <row r="24" spans="1:17" ht="16.5" thickBot="1" x14ac:dyDescent="0.3">
      <c r="A24" s="6" t="s">
        <v>97</v>
      </c>
      <c r="F24" s="63">
        <v>0</v>
      </c>
      <c r="G24" s="13"/>
      <c r="H24" s="295"/>
      <c r="I24" s="295"/>
      <c r="J24" s="295"/>
      <c r="K24" s="295"/>
      <c r="L24" s="295"/>
      <c r="M24" s="295"/>
      <c r="N24" s="295"/>
      <c r="O24" s="295"/>
      <c r="P24" s="295"/>
      <c r="Q24" s="295"/>
    </row>
    <row r="25" spans="1:17" ht="15.75" customHeight="1" x14ac:dyDescent="0.25">
      <c r="A25" s="319" t="s">
        <v>101</v>
      </c>
      <c r="B25" s="319"/>
      <c r="C25" s="319"/>
      <c r="D25" s="319"/>
      <c r="E25" s="53"/>
      <c r="F25" s="62">
        <f>SUM(F18:F24)</f>
        <v>0</v>
      </c>
      <c r="G25" s="55" t="s">
        <v>100</v>
      </c>
      <c r="H25" s="55"/>
      <c r="I25" s="30"/>
      <c r="J25" s="30"/>
      <c r="K25" s="13"/>
    </row>
    <row r="26" spans="1:17" ht="4.5" customHeight="1" x14ac:dyDescent="0.25">
      <c r="A26" s="56"/>
      <c r="B26" s="56"/>
      <c r="C26" s="56"/>
      <c r="D26" s="56"/>
      <c r="E26" s="56"/>
      <c r="F26" s="57"/>
      <c r="G26" s="30"/>
      <c r="H26" s="30"/>
      <c r="I26" s="30"/>
      <c r="J26" s="30"/>
      <c r="K26" s="58"/>
    </row>
    <row r="27" spans="1:17" ht="4.5" customHeight="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1:17" ht="4.5" customHeight="1" x14ac:dyDescent="0.25"/>
    <row r="29" spans="1:17" ht="15.75" customHeight="1" x14ac:dyDescent="0.25">
      <c r="A29" s="321" t="s">
        <v>108</v>
      </c>
      <c r="B29" s="321"/>
      <c r="C29" s="321"/>
      <c r="D29" s="321"/>
      <c r="E29" s="321"/>
      <c r="F29" s="321"/>
      <c r="G29" s="321"/>
      <c r="H29" s="321"/>
    </row>
    <row r="30" spans="1:17" ht="15.75" customHeight="1" x14ac:dyDescent="0.25">
      <c r="A30" s="320" t="s">
        <v>109</v>
      </c>
      <c r="B30" s="320"/>
      <c r="C30" s="320"/>
      <c r="D30" s="320"/>
      <c r="H30" s="293" t="s">
        <v>20</v>
      </c>
      <c r="I30" s="293"/>
      <c r="J30" s="293"/>
      <c r="K30" s="293"/>
      <c r="L30" s="293"/>
      <c r="M30" s="293"/>
      <c r="N30" s="293"/>
      <c r="O30" s="293"/>
      <c r="P30" s="293"/>
      <c r="Q30" s="293"/>
    </row>
    <row r="31" spans="1:17" ht="15.75" customHeight="1" x14ac:dyDescent="0.25">
      <c r="A31" s="60" t="s">
        <v>106</v>
      </c>
      <c r="B31" s="60"/>
      <c r="C31" s="60"/>
      <c r="D31" s="60"/>
      <c r="F31" s="39">
        <v>0</v>
      </c>
      <c r="H31" s="294"/>
      <c r="I31" s="294"/>
      <c r="J31" s="294"/>
      <c r="K31" s="294"/>
      <c r="L31" s="294"/>
      <c r="M31" s="294"/>
      <c r="N31" s="294"/>
      <c r="O31" s="294"/>
      <c r="P31" s="294"/>
      <c r="Q31" s="294"/>
    </row>
    <row r="32" spans="1:17" ht="15.75" customHeight="1" x14ac:dyDescent="0.25">
      <c r="A32" s="60"/>
      <c r="B32" s="60"/>
      <c r="C32" s="60"/>
      <c r="D32" s="60"/>
      <c r="F32" s="39">
        <v>0</v>
      </c>
      <c r="H32" s="295"/>
      <c r="I32" s="295"/>
      <c r="J32" s="295"/>
      <c r="K32" s="295"/>
      <c r="L32" s="295"/>
      <c r="M32" s="295"/>
      <c r="N32" s="295"/>
      <c r="O32" s="295"/>
      <c r="P32" s="295"/>
      <c r="Q32" s="295"/>
    </row>
    <row r="33" spans="1:17" ht="15.75" customHeight="1" thickBot="1" x14ac:dyDescent="0.3">
      <c r="A33" s="60"/>
      <c r="B33" s="60"/>
      <c r="C33" s="60"/>
      <c r="D33" s="60"/>
      <c r="F33" s="63">
        <v>0</v>
      </c>
      <c r="H33" s="295"/>
      <c r="I33" s="295"/>
      <c r="J33" s="295"/>
      <c r="K33" s="295"/>
      <c r="L33" s="295"/>
      <c r="M33" s="295"/>
      <c r="N33" s="295"/>
      <c r="O33" s="295"/>
      <c r="P33" s="295"/>
      <c r="Q33" s="295"/>
    </row>
    <row r="34" spans="1:17" ht="15.75" customHeight="1" x14ac:dyDescent="0.25">
      <c r="A34" s="325" t="s">
        <v>102</v>
      </c>
      <c r="B34" s="325"/>
      <c r="C34" s="325"/>
      <c r="D34" s="325"/>
      <c r="F34" s="65">
        <f>SUM(F30:F33)</f>
        <v>0</v>
      </c>
      <c r="H34" s="61"/>
      <c r="I34" s="61"/>
      <c r="J34" s="61"/>
      <c r="K34" s="61"/>
      <c r="L34" s="61"/>
      <c r="M34" s="61"/>
      <c r="N34" s="61"/>
      <c r="O34" s="61"/>
      <c r="P34" s="61"/>
      <c r="Q34" s="61"/>
    </row>
    <row r="35" spans="1:17" ht="4.5" customHeight="1" x14ac:dyDescent="0.25">
      <c r="A35" s="56"/>
      <c r="B35" s="56"/>
      <c r="C35" s="56"/>
      <c r="D35" s="56"/>
      <c r="E35" s="56"/>
      <c r="F35" s="57"/>
      <c r="G35" s="30"/>
      <c r="H35" s="30"/>
      <c r="I35" s="30"/>
      <c r="J35" s="30"/>
      <c r="K35" s="58"/>
    </row>
    <row r="36" spans="1:17" ht="4.5" customHeight="1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</row>
    <row r="37" spans="1:17" ht="4.5" customHeight="1" thickBot="1" x14ac:dyDescent="0.3"/>
    <row r="38" spans="1:17" ht="21" customHeight="1" thickBot="1" x14ac:dyDescent="0.4">
      <c r="A38" s="64" t="s">
        <v>103</v>
      </c>
      <c r="F38" s="68">
        <f>+F34+F25</f>
        <v>0</v>
      </c>
    </row>
    <row r="39" spans="1:17" ht="4.5" customHeight="1" x14ac:dyDescent="0.25">
      <c r="A39" s="56"/>
      <c r="B39" s="56"/>
      <c r="C39" s="56"/>
      <c r="D39" s="56"/>
      <c r="E39" s="56"/>
      <c r="F39" s="57"/>
      <c r="G39" s="30"/>
      <c r="H39" s="30"/>
      <c r="I39" s="30"/>
      <c r="J39" s="30"/>
      <c r="K39" s="58"/>
    </row>
    <row r="40" spans="1:17" ht="4.5" customHeigh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</row>
    <row r="41" spans="1:17" ht="15.6" customHeight="1" x14ac:dyDescent="0.25">
      <c r="H41" s="293" t="s">
        <v>20</v>
      </c>
      <c r="I41" s="293"/>
      <c r="J41" s="293"/>
      <c r="K41" s="293"/>
      <c r="L41" s="293"/>
      <c r="M41" s="293"/>
      <c r="N41" s="293"/>
      <c r="O41" s="293"/>
      <c r="P41" s="293"/>
      <c r="Q41" s="293"/>
    </row>
    <row r="42" spans="1:17" ht="15.75" customHeight="1" x14ac:dyDescent="0.25">
      <c r="A42" s="6" t="s">
        <v>84</v>
      </c>
      <c r="F42" s="39">
        <v>0</v>
      </c>
      <c r="G42" s="13"/>
      <c r="H42" s="294"/>
      <c r="I42" s="294"/>
      <c r="J42" s="294"/>
      <c r="K42" s="294"/>
      <c r="L42" s="294"/>
      <c r="M42" s="294"/>
      <c r="N42" s="294"/>
      <c r="O42" s="294"/>
      <c r="P42" s="294"/>
      <c r="Q42" s="294"/>
    </row>
    <row r="43" spans="1:17" ht="15.75" customHeight="1" x14ac:dyDescent="0.25">
      <c r="A43" s="6" t="s">
        <v>85</v>
      </c>
      <c r="F43" s="39">
        <v>0</v>
      </c>
      <c r="G43" s="13"/>
      <c r="H43" s="295"/>
      <c r="I43" s="295"/>
      <c r="J43" s="295"/>
      <c r="K43" s="295"/>
      <c r="L43" s="295"/>
      <c r="M43" s="295"/>
      <c r="N43" s="295"/>
      <c r="O43" s="295"/>
      <c r="P43" s="295"/>
      <c r="Q43" s="295"/>
    </row>
    <row r="44" spans="1:17" ht="16.5" thickBot="1" x14ac:dyDescent="0.3">
      <c r="A44" s="6" t="s">
        <v>86</v>
      </c>
      <c r="F44" s="63">
        <v>0</v>
      </c>
      <c r="G44" s="13"/>
      <c r="H44" s="295"/>
      <c r="I44" s="295"/>
      <c r="J44" s="295"/>
      <c r="K44" s="295"/>
      <c r="L44" s="295"/>
      <c r="M44" s="295"/>
      <c r="N44" s="295"/>
      <c r="O44" s="295"/>
      <c r="P44" s="295"/>
      <c r="Q44" s="295"/>
    </row>
    <row r="45" spans="1:17" ht="15.75" customHeight="1" x14ac:dyDescent="0.25">
      <c r="A45" s="319" t="s">
        <v>104</v>
      </c>
      <c r="B45" s="319"/>
      <c r="C45" s="319"/>
      <c r="D45" s="319"/>
      <c r="E45" s="319"/>
      <c r="F45" s="67">
        <f>SUM(F25,F42:F44)</f>
        <v>0</v>
      </c>
      <c r="G45" s="30"/>
      <c r="H45" s="30"/>
      <c r="I45" s="30"/>
      <c r="J45" s="30"/>
      <c r="K45" s="13"/>
    </row>
    <row r="46" spans="1:17" ht="4.5" customHeight="1" x14ac:dyDescent="0.25">
      <c r="A46" s="56"/>
      <c r="B46" s="56"/>
      <c r="C46" s="56"/>
      <c r="D46" s="56"/>
      <c r="E46" s="53"/>
      <c r="F46" s="57"/>
      <c r="G46" s="30"/>
      <c r="H46" s="30"/>
      <c r="I46" s="30"/>
      <c r="J46" s="30"/>
      <c r="K46" s="58"/>
    </row>
    <row r="47" spans="1:17" ht="4.5" customHeight="1" x14ac:dyDescent="0.25">
      <c r="A47" s="36"/>
      <c r="B47" s="36"/>
      <c r="C47" s="36"/>
      <c r="D47" s="36"/>
      <c r="E47" s="36"/>
      <c r="F47" s="37"/>
      <c r="G47" s="37"/>
      <c r="H47" s="37"/>
      <c r="I47" s="37"/>
      <c r="J47" s="37"/>
      <c r="K47" s="38"/>
      <c r="L47" s="35"/>
      <c r="M47" s="35"/>
      <c r="N47" s="35"/>
      <c r="O47" s="35"/>
      <c r="P47" s="35"/>
      <c r="Q47" s="35"/>
    </row>
    <row r="48" spans="1:17" ht="4.5" customHeight="1" x14ac:dyDescent="0.25">
      <c r="A48" s="53"/>
      <c r="B48" s="53"/>
      <c r="C48" s="53"/>
      <c r="D48" s="53"/>
      <c r="E48" s="53"/>
      <c r="F48" s="30"/>
      <c r="G48" s="30"/>
      <c r="H48" s="30"/>
      <c r="I48" s="30"/>
      <c r="J48" s="30"/>
      <c r="K48" s="58"/>
    </row>
    <row r="49" spans="1:18" x14ac:dyDescent="0.25">
      <c r="A49" s="313" t="s">
        <v>82</v>
      </c>
      <c r="B49" s="313"/>
      <c r="C49" s="313"/>
      <c r="D49" s="313"/>
      <c r="E49" s="313"/>
      <c r="F49" s="313"/>
      <c r="G49" s="26"/>
      <c r="H49" s="26"/>
      <c r="I49" s="26"/>
      <c r="J49" s="26"/>
      <c r="L49" s="313" t="s">
        <v>83</v>
      </c>
      <c r="M49" s="313"/>
      <c r="N49" s="313"/>
      <c r="O49" s="313"/>
      <c r="P49" s="313"/>
      <c r="Q49" s="313"/>
    </row>
    <row r="50" spans="1:18" x14ac:dyDescent="0.25">
      <c r="A50" s="6" t="s">
        <v>61</v>
      </c>
      <c r="F50" s="49">
        <f ca="1">SUM('Scope of Work'!H74)</f>
        <v>0</v>
      </c>
      <c r="G50" s="17"/>
      <c r="H50" s="322" t="s">
        <v>62</v>
      </c>
      <c r="I50" s="322"/>
      <c r="J50" s="322"/>
      <c r="K50" s="322"/>
      <c r="L50" s="312"/>
      <c r="M50" s="312"/>
      <c r="N50" s="312"/>
      <c r="O50" s="312"/>
      <c r="P50" s="312"/>
      <c r="Q50" s="312"/>
    </row>
    <row r="51" spans="1:18" x14ac:dyDescent="0.25">
      <c r="A51" s="6" t="s">
        <v>63</v>
      </c>
      <c r="F51" s="50" t="e">
        <f>SUM('Scope of Work'!H77)</f>
        <v>#REF!</v>
      </c>
      <c r="G51" s="17"/>
      <c r="H51" s="322" t="s">
        <v>64</v>
      </c>
      <c r="I51" s="322"/>
      <c r="J51" s="322"/>
      <c r="K51" s="322"/>
      <c r="L51" s="312"/>
      <c r="M51" s="312"/>
      <c r="N51" s="312"/>
      <c r="O51" s="312"/>
      <c r="P51" s="312"/>
      <c r="Q51" s="312"/>
    </row>
    <row r="52" spans="1:18" x14ac:dyDescent="0.25">
      <c r="A52" s="6" t="s">
        <v>65</v>
      </c>
      <c r="F52" s="50">
        <f>SUM('Scope of Work'!H76)</f>
        <v>8.870967741935484</v>
      </c>
      <c r="G52" s="17"/>
      <c r="H52" s="322" t="s">
        <v>64</v>
      </c>
      <c r="I52" s="322"/>
      <c r="J52" s="322"/>
      <c r="K52" s="322"/>
      <c r="L52" s="312"/>
      <c r="M52" s="312"/>
      <c r="N52" s="312"/>
      <c r="O52" s="312"/>
      <c r="P52" s="312"/>
      <c r="Q52" s="312"/>
    </row>
    <row r="53" spans="1:18" x14ac:dyDescent="0.25">
      <c r="A53" s="6" t="s">
        <v>66</v>
      </c>
      <c r="F53" s="50" t="e">
        <f>SUM('Scope of Work'!#REF!)</f>
        <v>#REF!</v>
      </c>
      <c r="G53" s="17"/>
      <c r="H53" s="314"/>
      <c r="I53" s="314"/>
      <c r="J53" s="314"/>
      <c r="K53" s="314"/>
      <c r="L53" s="312"/>
      <c r="M53" s="312"/>
      <c r="N53" s="312"/>
      <c r="O53" s="312"/>
      <c r="P53" s="312"/>
      <c r="Q53" s="312"/>
    </row>
    <row r="54" spans="1:18" ht="6" customHeight="1" x14ac:dyDescent="0.25">
      <c r="F54" s="17"/>
      <c r="G54" s="17"/>
      <c r="H54" s="17"/>
      <c r="I54" s="17"/>
      <c r="J54" s="17"/>
      <c r="K54" s="16"/>
    </row>
    <row r="55" spans="1:18" ht="16.5" customHeight="1" x14ac:dyDescent="0.25">
      <c r="A55" s="15" t="s">
        <v>67</v>
      </c>
      <c r="B55" s="15"/>
      <c r="F55" s="17"/>
      <c r="G55" s="17"/>
      <c r="H55" s="17"/>
      <c r="I55" s="17"/>
      <c r="J55" s="17"/>
      <c r="K55" s="16"/>
      <c r="O55" s="320" t="s">
        <v>20</v>
      </c>
      <c r="P55" s="320"/>
      <c r="Q55" s="320"/>
    </row>
    <row r="56" spans="1:18" ht="12.75" customHeight="1" thickBot="1" x14ac:dyDescent="0.3">
      <c r="A56" s="15"/>
      <c r="B56" s="15"/>
      <c r="F56" s="17"/>
      <c r="G56" s="315" t="s">
        <v>69</v>
      </c>
      <c r="H56" s="315"/>
      <c r="I56" s="315"/>
      <c r="J56" s="315"/>
      <c r="K56" s="315" t="s">
        <v>70</v>
      </c>
      <c r="L56" s="315"/>
      <c r="M56" s="315"/>
      <c r="N56" s="315"/>
      <c r="O56" s="320"/>
      <c r="P56" s="320"/>
      <c r="Q56" s="320"/>
    </row>
    <row r="57" spans="1:18" ht="16.5" thickBot="1" x14ac:dyDescent="0.3">
      <c r="A57" s="297" t="s">
        <v>68</v>
      </c>
      <c r="B57" s="297"/>
      <c r="C57" s="297"/>
      <c r="F57" s="40">
        <f>SUM('Scope of Work'!I22)</f>
        <v>15555</v>
      </c>
      <c r="G57" s="17"/>
      <c r="H57" s="305" t="s">
        <v>93</v>
      </c>
      <c r="I57" s="306"/>
      <c r="J57" s="307"/>
      <c r="K57" s="33"/>
      <c r="L57" s="309"/>
      <c r="M57" s="310"/>
      <c r="O57" s="312"/>
      <c r="P57" s="312"/>
      <c r="Q57" s="312"/>
      <c r="R57" s="18"/>
    </row>
    <row r="58" spans="1:18" ht="3" customHeight="1" x14ac:dyDescent="0.25">
      <c r="D58" s="8"/>
      <c r="E58" s="8"/>
      <c r="F58" s="41"/>
      <c r="G58" s="27"/>
      <c r="H58" s="34"/>
      <c r="I58" s="34"/>
      <c r="J58" s="34"/>
      <c r="K58" s="33"/>
      <c r="L58" s="33"/>
      <c r="M58" s="33"/>
      <c r="N58" s="19"/>
      <c r="O58" s="18"/>
      <c r="P58" s="18"/>
      <c r="Q58" s="18"/>
      <c r="R58" s="18"/>
    </row>
    <row r="59" spans="1:18" x14ac:dyDescent="0.25">
      <c r="A59" s="317" t="s">
        <v>99</v>
      </c>
      <c r="B59" s="317"/>
      <c r="C59" s="317"/>
      <c r="D59" s="317"/>
      <c r="E59" s="52"/>
      <c r="F59" s="51">
        <f>('Scope of Work'!F22)</f>
        <v>1</v>
      </c>
      <c r="G59" s="27"/>
      <c r="H59" s="311" t="s">
        <v>94</v>
      </c>
      <c r="I59" s="311"/>
      <c r="J59" s="311"/>
      <c r="K59" s="33"/>
      <c r="L59" s="308"/>
      <c r="M59" s="308"/>
      <c r="N59" s="19"/>
      <c r="O59" s="312"/>
      <c r="P59" s="312"/>
      <c r="Q59" s="312"/>
      <c r="R59" s="18"/>
    </row>
    <row r="60" spans="1:18" ht="3" customHeight="1" thickBot="1" x14ac:dyDescent="0.3">
      <c r="D60" s="8"/>
      <c r="E60" s="8"/>
      <c r="F60" s="41"/>
      <c r="G60" s="27"/>
      <c r="H60" s="34"/>
      <c r="I60" s="34"/>
      <c r="J60" s="34"/>
      <c r="K60" s="33"/>
      <c r="L60" s="33"/>
      <c r="M60" s="33"/>
      <c r="N60" s="19"/>
      <c r="O60" s="18"/>
      <c r="P60" s="18"/>
      <c r="Q60" s="18"/>
      <c r="R60" s="18"/>
    </row>
    <row r="61" spans="1:18" ht="16.5" thickBot="1" x14ac:dyDescent="0.3">
      <c r="A61" s="297" t="s">
        <v>89</v>
      </c>
      <c r="B61" s="297"/>
      <c r="C61" s="297"/>
      <c r="F61" s="43" t="e">
        <f>SUM('Scope of Work'!#REF!,'Scope of Work'!#REF!,'Scope of Work'!I30)</f>
        <v>#REF!</v>
      </c>
      <c r="G61" s="17"/>
      <c r="H61" s="305" t="s">
        <v>94</v>
      </c>
      <c r="I61" s="306"/>
      <c r="J61" s="307"/>
      <c r="K61" s="33"/>
      <c r="L61" s="309"/>
      <c r="M61" s="310"/>
      <c r="O61" s="312"/>
      <c r="P61" s="312"/>
      <c r="Q61" s="312"/>
    </row>
    <row r="62" spans="1:18" ht="3" customHeight="1" thickBot="1" x14ac:dyDescent="0.3">
      <c r="A62" s="19"/>
      <c r="B62" s="19"/>
      <c r="C62" s="19"/>
      <c r="F62" s="44"/>
      <c r="G62" s="17"/>
      <c r="H62" s="34"/>
      <c r="I62" s="34"/>
      <c r="J62" s="34"/>
      <c r="K62" s="33"/>
      <c r="L62" s="33"/>
      <c r="M62" s="33"/>
    </row>
    <row r="63" spans="1:18" ht="16.5" thickBot="1" x14ac:dyDescent="0.3">
      <c r="A63" s="297" t="s">
        <v>71</v>
      </c>
      <c r="B63" s="297"/>
      <c r="C63" s="297"/>
      <c r="D63" s="297"/>
      <c r="E63" s="19"/>
      <c r="F63" s="42" t="e">
        <f>SUM('Scope of Work'!#REF!)</f>
        <v>#REF!</v>
      </c>
      <c r="G63" s="27"/>
      <c r="H63" s="305"/>
      <c r="I63" s="306"/>
      <c r="J63" s="307"/>
      <c r="K63" s="33"/>
      <c r="L63" s="309"/>
      <c r="M63" s="310"/>
      <c r="N63" s="21"/>
      <c r="O63" s="312"/>
      <c r="P63" s="312"/>
      <c r="Q63" s="312"/>
    </row>
    <row r="64" spans="1:18" ht="3" customHeight="1" thickBot="1" x14ac:dyDescent="0.3">
      <c r="A64" s="19"/>
      <c r="B64" s="19"/>
      <c r="C64" s="19"/>
      <c r="D64" s="19"/>
      <c r="E64" s="19"/>
      <c r="F64" s="41"/>
      <c r="G64" s="27"/>
      <c r="H64" s="34"/>
      <c r="I64" s="34"/>
      <c r="J64" s="34"/>
      <c r="K64" s="33"/>
      <c r="L64" s="33"/>
      <c r="M64" s="33"/>
      <c r="N64" s="21"/>
    </row>
    <row r="65" spans="1:17" ht="16.5" thickBot="1" x14ac:dyDescent="0.3">
      <c r="A65" s="297" t="s">
        <v>90</v>
      </c>
      <c r="B65" s="297"/>
      <c r="C65" s="297"/>
      <c r="D65" s="297"/>
      <c r="E65" s="19"/>
      <c r="F65" s="43">
        <f>SUM('Scope of Work'!I39)</f>
        <v>0</v>
      </c>
      <c r="G65" s="17"/>
      <c r="H65" s="305"/>
      <c r="I65" s="306"/>
      <c r="J65" s="307"/>
      <c r="K65" s="33"/>
      <c r="L65" s="309"/>
      <c r="M65" s="310"/>
      <c r="O65" s="312"/>
      <c r="P65" s="312"/>
      <c r="Q65" s="312"/>
    </row>
    <row r="66" spans="1:17" ht="3" customHeight="1" thickBot="1" x14ac:dyDescent="0.3">
      <c r="A66" s="19"/>
      <c r="B66" s="19"/>
      <c r="C66" s="19"/>
      <c r="D66" s="19"/>
      <c r="E66" s="19"/>
      <c r="F66" s="44"/>
      <c r="G66" s="17"/>
      <c r="H66" s="34"/>
      <c r="I66" s="34"/>
      <c r="J66" s="34"/>
      <c r="K66" s="33"/>
      <c r="L66" s="33"/>
      <c r="M66" s="33"/>
    </row>
    <row r="67" spans="1:17" ht="16.5" thickBot="1" x14ac:dyDescent="0.3">
      <c r="A67" s="297" t="s">
        <v>72</v>
      </c>
      <c r="B67" s="297"/>
      <c r="F67" s="43">
        <f>SUM('Scope of Work'!I26)</f>
        <v>0</v>
      </c>
      <c r="G67" s="17"/>
      <c r="H67" s="305"/>
      <c r="I67" s="306"/>
      <c r="J67" s="307"/>
      <c r="K67" s="33"/>
      <c r="L67" s="309"/>
      <c r="M67" s="310"/>
      <c r="O67" s="312"/>
      <c r="P67" s="312"/>
      <c r="Q67" s="312"/>
    </row>
    <row r="68" spans="1:17" ht="3" customHeight="1" thickBot="1" x14ac:dyDescent="0.3">
      <c r="A68" s="19"/>
      <c r="B68" s="19"/>
      <c r="F68" s="44"/>
      <c r="G68" s="17"/>
      <c r="H68" s="34"/>
      <c r="I68" s="34"/>
      <c r="J68" s="34"/>
      <c r="K68" s="33"/>
      <c r="L68" s="33"/>
      <c r="M68" s="33"/>
    </row>
    <row r="69" spans="1:17" ht="16.5" thickBot="1" x14ac:dyDescent="0.3">
      <c r="A69" s="297" t="s">
        <v>73</v>
      </c>
      <c r="B69" s="297"/>
      <c r="C69" s="297"/>
      <c r="F69" s="40">
        <v>0</v>
      </c>
      <c r="G69" s="17"/>
      <c r="H69" s="305"/>
      <c r="I69" s="306"/>
      <c r="J69" s="307"/>
      <c r="K69" s="33"/>
      <c r="L69" s="309"/>
      <c r="M69" s="310"/>
      <c r="O69" s="312"/>
      <c r="P69" s="312"/>
      <c r="Q69" s="312"/>
    </row>
    <row r="70" spans="1:17" ht="3" customHeight="1" x14ac:dyDescent="0.25"/>
    <row r="71" spans="1:17" x14ac:dyDescent="0.25">
      <c r="A71" s="6" t="s">
        <v>74</v>
      </c>
    </row>
    <row r="72" spans="1:17" ht="3" customHeight="1" x14ac:dyDescent="0.25"/>
    <row r="73" spans="1:17" x14ac:dyDescent="0.25">
      <c r="A73" s="15" t="s">
        <v>75</v>
      </c>
      <c r="C73" s="312"/>
      <c r="D73" s="312"/>
      <c r="E73" s="312"/>
      <c r="F73" s="312"/>
      <c r="G73" s="312"/>
      <c r="H73" s="312"/>
      <c r="I73" s="312"/>
      <c r="J73" s="312"/>
      <c r="K73" s="312"/>
      <c r="L73" s="312"/>
      <c r="M73" s="312"/>
      <c r="N73" s="312"/>
      <c r="O73" s="312"/>
      <c r="P73" s="312"/>
      <c r="Q73" s="312"/>
    </row>
    <row r="74" spans="1:17" ht="6" customHeight="1" x14ac:dyDescent="0.25"/>
    <row r="75" spans="1:17" x14ac:dyDescent="0.25">
      <c r="A75" s="15" t="s">
        <v>76</v>
      </c>
    </row>
    <row r="76" spans="1:17" x14ac:dyDescent="0.25">
      <c r="A76" s="316"/>
      <c r="B76" s="316"/>
      <c r="C76" s="316"/>
      <c r="D76" s="316"/>
      <c r="E76" s="316"/>
      <c r="F76" s="316"/>
      <c r="G76" s="316"/>
      <c r="H76" s="316"/>
      <c r="I76" s="316"/>
      <c r="J76" s="316"/>
      <c r="K76" s="316"/>
      <c r="L76" s="316"/>
      <c r="M76" s="316"/>
      <c r="N76" s="316"/>
      <c r="O76" s="316"/>
      <c r="P76" s="316"/>
      <c r="Q76" s="316"/>
    </row>
    <row r="77" spans="1:17" x14ac:dyDescent="0.25">
      <c r="A77" s="316"/>
      <c r="B77" s="316"/>
      <c r="C77" s="316"/>
      <c r="D77" s="316"/>
      <c r="E77" s="316"/>
      <c r="F77" s="316"/>
      <c r="G77" s="316"/>
      <c r="H77" s="316"/>
      <c r="I77" s="316"/>
      <c r="J77" s="316"/>
      <c r="K77" s="316"/>
      <c r="L77" s="316"/>
      <c r="M77" s="316"/>
      <c r="N77" s="316"/>
      <c r="O77" s="316"/>
      <c r="P77" s="316"/>
      <c r="Q77" s="316"/>
    </row>
    <row r="78" spans="1:17" x14ac:dyDescent="0.25">
      <c r="A78" s="316"/>
      <c r="B78" s="316"/>
      <c r="C78" s="316"/>
      <c r="D78" s="316"/>
      <c r="E78" s="316"/>
      <c r="F78" s="316"/>
      <c r="G78" s="316"/>
      <c r="H78" s="316"/>
      <c r="I78" s="316"/>
      <c r="J78" s="316"/>
      <c r="K78" s="316"/>
      <c r="L78" s="316"/>
      <c r="M78" s="316"/>
      <c r="N78" s="316"/>
      <c r="O78" s="316"/>
      <c r="P78" s="316"/>
      <c r="Q78" s="316"/>
    </row>
    <row r="79" spans="1:17" ht="3" customHeight="1" x14ac:dyDescent="0.25"/>
    <row r="80" spans="1:17" x14ac:dyDescent="0.25">
      <c r="A80" s="15" t="s">
        <v>77</v>
      </c>
    </row>
    <row r="81" spans="1:17" x14ac:dyDescent="0.25">
      <c r="A81" s="316"/>
      <c r="B81" s="316"/>
      <c r="C81" s="316"/>
      <c r="D81" s="316"/>
      <c r="E81" s="316"/>
      <c r="F81" s="316"/>
      <c r="G81" s="316"/>
      <c r="H81" s="316"/>
      <c r="I81" s="316"/>
      <c r="J81" s="316"/>
      <c r="K81" s="316"/>
      <c r="L81" s="316"/>
      <c r="M81" s="316"/>
      <c r="N81" s="316"/>
      <c r="O81" s="316"/>
      <c r="P81" s="316"/>
      <c r="Q81" s="316"/>
    </row>
    <row r="82" spans="1:17" x14ac:dyDescent="0.25">
      <c r="A82" s="316"/>
      <c r="B82" s="316"/>
      <c r="C82" s="316"/>
      <c r="D82" s="316"/>
      <c r="E82" s="316"/>
      <c r="F82" s="316"/>
      <c r="G82" s="316"/>
      <c r="H82" s="316"/>
      <c r="I82" s="316"/>
      <c r="J82" s="316"/>
      <c r="K82" s="316"/>
      <c r="L82" s="316"/>
      <c r="M82" s="316"/>
      <c r="N82" s="316"/>
      <c r="O82" s="316"/>
      <c r="P82" s="316"/>
      <c r="Q82" s="316"/>
    </row>
    <row r="83" spans="1:17" x14ac:dyDescent="0.25">
      <c r="A83" s="316"/>
      <c r="B83" s="316"/>
      <c r="C83" s="316"/>
      <c r="D83" s="316"/>
      <c r="E83" s="316"/>
      <c r="F83" s="316"/>
      <c r="G83" s="316"/>
      <c r="H83" s="316"/>
      <c r="I83" s="316"/>
      <c r="J83" s="316"/>
      <c r="K83" s="316"/>
      <c r="L83" s="316"/>
      <c r="M83" s="316"/>
      <c r="N83" s="316"/>
      <c r="O83" s="316"/>
      <c r="P83" s="316"/>
      <c r="Q83" s="316"/>
    </row>
    <row r="84" spans="1:17" ht="3" customHeight="1" x14ac:dyDescent="0.25"/>
    <row r="85" spans="1:17" x14ac:dyDescent="0.25">
      <c r="A85" s="15" t="s">
        <v>78</v>
      </c>
    </row>
    <row r="86" spans="1:17" x14ac:dyDescent="0.25">
      <c r="A86" s="303" t="s">
        <v>79</v>
      </c>
      <c r="B86" s="303"/>
      <c r="C86" s="304"/>
      <c r="D86" s="304"/>
      <c r="E86" s="304"/>
      <c r="F86" s="304"/>
      <c r="G86" s="304"/>
      <c r="H86" s="304"/>
      <c r="I86" s="304"/>
      <c r="J86" s="304"/>
      <c r="K86" s="304"/>
      <c r="L86" s="304"/>
      <c r="M86" s="304"/>
      <c r="N86" s="304"/>
      <c r="O86" s="304"/>
      <c r="P86" s="304"/>
      <c r="Q86" s="304"/>
    </row>
  </sheetData>
  <mergeCells count="79">
    <mergeCell ref="A49:F49"/>
    <mergeCell ref="L50:Q50"/>
    <mergeCell ref="H50:K50"/>
    <mergeCell ref="H51:K51"/>
    <mergeCell ref="O2:Q3"/>
    <mergeCell ref="J2:J3"/>
    <mergeCell ref="L51:Q51"/>
    <mergeCell ref="G6:P6"/>
    <mergeCell ref="A34:D34"/>
    <mergeCell ref="A45:E45"/>
    <mergeCell ref="H24:Q24"/>
    <mergeCell ref="H42:Q42"/>
    <mergeCell ref="L4:Q4"/>
    <mergeCell ref="H43:Q43"/>
    <mergeCell ref="H44:Q44"/>
    <mergeCell ref="A1:F2"/>
    <mergeCell ref="A59:D59"/>
    <mergeCell ref="L65:M65"/>
    <mergeCell ref="H67:J67"/>
    <mergeCell ref="L61:M61"/>
    <mergeCell ref="D10:O10"/>
    <mergeCell ref="A25:D25"/>
    <mergeCell ref="H30:Q30"/>
    <mergeCell ref="H31:Q31"/>
    <mergeCell ref="H32:Q32"/>
    <mergeCell ref="H33:Q33"/>
    <mergeCell ref="A30:D30"/>
    <mergeCell ref="O67:Q67"/>
    <mergeCell ref="A29:H29"/>
    <mergeCell ref="O55:Q56"/>
    <mergeCell ref="O57:Q57"/>
    <mergeCell ref="H52:K52"/>
    <mergeCell ref="O61:Q61"/>
    <mergeCell ref="O63:Q63"/>
    <mergeCell ref="O65:Q65"/>
    <mergeCell ref="L67:M67"/>
    <mergeCell ref="H63:J63"/>
    <mergeCell ref="A81:Q83"/>
    <mergeCell ref="I73:O73"/>
    <mergeCell ref="P73:Q73"/>
    <mergeCell ref="C73:H73"/>
    <mergeCell ref="O69:Q69"/>
    <mergeCell ref="A76:Q78"/>
    <mergeCell ref="H59:J59"/>
    <mergeCell ref="L52:Q52"/>
    <mergeCell ref="L53:Q53"/>
    <mergeCell ref="L49:Q49"/>
    <mergeCell ref="H53:K53"/>
    <mergeCell ref="O59:Q59"/>
    <mergeCell ref="G56:J56"/>
    <mergeCell ref="K56:N56"/>
    <mergeCell ref="H57:J57"/>
    <mergeCell ref="J13:N13"/>
    <mergeCell ref="A86:B86"/>
    <mergeCell ref="C86:Q86"/>
    <mergeCell ref="A57:C57"/>
    <mergeCell ref="A61:C61"/>
    <mergeCell ref="A63:D63"/>
    <mergeCell ref="A67:B67"/>
    <mergeCell ref="H61:J61"/>
    <mergeCell ref="L59:M59"/>
    <mergeCell ref="L63:M63"/>
    <mergeCell ref="H65:J65"/>
    <mergeCell ref="A69:C69"/>
    <mergeCell ref="A65:D65"/>
    <mergeCell ref="H69:J69"/>
    <mergeCell ref="L69:M69"/>
    <mergeCell ref="L57:M57"/>
    <mergeCell ref="A12:C12"/>
    <mergeCell ref="C6:D6"/>
    <mergeCell ref="H2:H3"/>
    <mergeCell ref="P1:Q1"/>
    <mergeCell ref="C8:Q8"/>
    <mergeCell ref="M1:O1"/>
    <mergeCell ref="H41:Q41"/>
    <mergeCell ref="H21:Q21"/>
    <mergeCell ref="H22:Q22"/>
    <mergeCell ref="H23:Q23"/>
    <mergeCell ref="J14:N14"/>
  </mergeCells>
  <pageMargins left="0.7" right="0.7" top="0.75" bottom="0.75" header="0.3" footer="0.3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Scope of Work</vt:lpstr>
      <vt:lpstr>Access Invoice </vt:lpstr>
      <vt:lpstr>Rehab Request</vt:lpstr>
      <vt:lpstr>'Access Invoice '!Print_Area</vt:lpstr>
      <vt:lpstr>'Scope of Work'!Print_Area</vt:lpstr>
      <vt:lpstr>'Scope of Work'!Print_Titles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Joe Chan</cp:lastModifiedBy>
  <cp:lastPrinted>2016-05-04T20:43:40Z</cp:lastPrinted>
  <dcterms:created xsi:type="dcterms:W3CDTF">2010-09-20T13:55:55Z</dcterms:created>
  <dcterms:modified xsi:type="dcterms:W3CDTF">2023-08-29T14:36:28Z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d8e2138-3363-4f5b-b40f-03df7aa5fc01_Enabled">
    <vt:lpwstr>true</vt:lpwstr>
  </property>
  <property fmtid="{D5CDD505-2E9C-101B-9397-08002B2CF9AE}" pid="3" name="MSIP_Label_3d8e2138-3363-4f5b-b40f-03df7aa5fc01_SetDate">
    <vt:lpwstr>2022-02-25T14:25:50Z</vt:lpwstr>
  </property>
  <property fmtid="{D5CDD505-2E9C-101B-9397-08002B2CF9AE}" pid="4" name="MSIP_Label_3d8e2138-3363-4f5b-b40f-03df7aa5fc01_Method">
    <vt:lpwstr>Standard</vt:lpwstr>
  </property>
  <property fmtid="{D5CDD505-2E9C-101B-9397-08002B2CF9AE}" pid="5" name="MSIP_Label_3d8e2138-3363-4f5b-b40f-03df7aa5fc01_Name">
    <vt:lpwstr>Confidential</vt:lpwstr>
  </property>
  <property fmtid="{D5CDD505-2E9C-101B-9397-08002B2CF9AE}" pid="6" name="MSIP_Label_3d8e2138-3363-4f5b-b40f-03df7aa5fc01_SiteId">
    <vt:lpwstr>0241c0ff-4d5c-47ce-a1fa-a6d7a6adfcdf</vt:lpwstr>
  </property>
  <property fmtid="{D5CDD505-2E9C-101B-9397-08002B2CF9AE}" pid="7" name="MSIP_Label_3d8e2138-3363-4f5b-b40f-03df7aa5fc01_ActionId">
    <vt:lpwstr>2033c2bd-f811-4a6b-a407-8ae6ac270219</vt:lpwstr>
  </property>
  <property fmtid="{D5CDD505-2E9C-101B-9397-08002B2CF9AE}" pid="8" name="MSIP_Label_3d8e2138-3363-4f5b-b40f-03df7aa5fc01_ContentBits">
    <vt:lpwstr>0</vt:lpwstr>
  </property>
</Properties>
</file>